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ldx" ContentType="application/vnd.openxmlformats-officedocument.presentationml.slide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F:\0001. Training ID\1. Pipe Networks\"/>
    </mc:Choice>
  </mc:AlternateContent>
  <xr:revisionPtr revIDLastSave="0" documentId="13_ncr:1_{A0C6EBED-995F-4686-B3FF-88BF5F1EA53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9" i="1" l="1"/>
  <c r="G208" i="1"/>
  <c r="G207" i="1"/>
  <c r="G206" i="1"/>
  <c r="G203" i="1"/>
  <c r="G202" i="1"/>
  <c r="G201" i="1"/>
  <c r="G200" i="1"/>
  <c r="H200" i="1" s="1"/>
  <c r="I200" i="1" s="1"/>
  <c r="J200" i="1" s="1"/>
  <c r="K200" i="1" s="1"/>
  <c r="G197" i="1"/>
  <c r="G196" i="1"/>
  <c r="G195" i="1"/>
  <c r="G194" i="1"/>
  <c r="H194" i="1" s="1"/>
  <c r="I194" i="1" s="1"/>
  <c r="J194" i="1" s="1"/>
  <c r="K194" i="1" s="1"/>
  <c r="H209" i="1"/>
  <c r="I209" i="1" s="1"/>
  <c r="J209" i="1" s="1"/>
  <c r="K209" i="1" s="1"/>
  <c r="L209" i="1" s="1"/>
  <c r="I208" i="1"/>
  <c r="J208" i="1" s="1"/>
  <c r="K208" i="1" s="1"/>
  <c r="L208" i="1" s="1"/>
  <c r="H208" i="1"/>
  <c r="H203" i="1"/>
  <c r="I203" i="1" s="1"/>
  <c r="J203" i="1" s="1"/>
  <c r="K203" i="1" s="1"/>
  <c r="L203" i="1" s="1"/>
  <c r="H202" i="1"/>
  <c r="I202" i="1" s="1"/>
  <c r="J202" i="1" s="1"/>
  <c r="K202" i="1" s="1"/>
  <c r="L202" i="1" s="1"/>
  <c r="I201" i="1"/>
  <c r="J201" i="1" s="1"/>
  <c r="K201" i="1" s="1"/>
  <c r="L201" i="1" s="1"/>
  <c r="H201" i="1"/>
  <c r="H197" i="1"/>
  <c r="I197" i="1" s="1"/>
  <c r="J197" i="1" s="1"/>
  <c r="K197" i="1" s="1"/>
  <c r="L197" i="1" s="1"/>
  <c r="H196" i="1"/>
  <c r="I196" i="1" s="1"/>
  <c r="J196" i="1" s="1"/>
  <c r="K196" i="1" s="1"/>
  <c r="L196" i="1" s="1"/>
  <c r="G190" i="1"/>
  <c r="H190" i="1" s="1"/>
  <c r="I190" i="1" s="1"/>
  <c r="J190" i="1" s="1"/>
  <c r="K190" i="1" s="1"/>
  <c r="L190" i="1" s="1"/>
  <c r="G189" i="1"/>
  <c r="H189" i="1" s="1"/>
  <c r="I189" i="1" s="1"/>
  <c r="J189" i="1" s="1"/>
  <c r="K189" i="1" s="1"/>
  <c r="L189" i="1" s="1"/>
  <c r="G188" i="1"/>
  <c r="G187" i="1"/>
  <c r="G184" i="1"/>
  <c r="G183" i="1"/>
  <c r="G182" i="1"/>
  <c r="G181" i="1"/>
  <c r="H181" i="1" s="1"/>
  <c r="I181" i="1" s="1"/>
  <c r="J181" i="1" s="1"/>
  <c r="K181" i="1" s="1"/>
  <c r="G178" i="1"/>
  <c r="H178" i="1" s="1"/>
  <c r="I178" i="1" s="1"/>
  <c r="J178" i="1" s="1"/>
  <c r="K178" i="1" s="1"/>
  <c r="L178" i="1" s="1"/>
  <c r="G177" i="1"/>
  <c r="H177" i="1" s="1"/>
  <c r="I177" i="1" s="1"/>
  <c r="J177" i="1" s="1"/>
  <c r="K177" i="1" s="1"/>
  <c r="L177" i="1" s="1"/>
  <c r="G176" i="1"/>
  <c r="G175" i="1"/>
  <c r="H188" i="1"/>
  <c r="I188" i="1" s="1"/>
  <c r="J188" i="1" s="1"/>
  <c r="K188" i="1" s="1"/>
  <c r="L188" i="1" s="1"/>
  <c r="H184" i="1"/>
  <c r="I184" i="1" s="1"/>
  <c r="J184" i="1" s="1"/>
  <c r="K184" i="1" s="1"/>
  <c r="L184" i="1" s="1"/>
  <c r="H183" i="1"/>
  <c r="I183" i="1" s="1"/>
  <c r="J183" i="1" s="1"/>
  <c r="K183" i="1" s="1"/>
  <c r="L183" i="1" s="1"/>
  <c r="H182" i="1"/>
  <c r="I182" i="1" s="1"/>
  <c r="J182" i="1" s="1"/>
  <c r="K182" i="1" s="1"/>
  <c r="L182" i="1" s="1"/>
  <c r="H176" i="1"/>
  <c r="I176" i="1" s="1"/>
  <c r="J176" i="1" s="1"/>
  <c r="K176" i="1" s="1"/>
  <c r="L176" i="1" s="1"/>
  <c r="H175" i="1"/>
  <c r="I175" i="1" s="1"/>
  <c r="J175" i="1" s="1"/>
  <c r="K175" i="1" s="1"/>
  <c r="G171" i="1"/>
  <c r="G170" i="1"/>
  <c r="G169" i="1"/>
  <c r="H169" i="1" s="1"/>
  <c r="I169" i="1" s="1"/>
  <c r="J169" i="1" s="1"/>
  <c r="K169" i="1" s="1"/>
  <c r="L169" i="1" s="1"/>
  <c r="G168" i="1"/>
  <c r="G165" i="1"/>
  <c r="G164" i="1"/>
  <c r="G163" i="1"/>
  <c r="H163" i="1" s="1"/>
  <c r="I163" i="1" s="1"/>
  <c r="J163" i="1" s="1"/>
  <c r="K163" i="1" s="1"/>
  <c r="L163" i="1" s="1"/>
  <c r="G162" i="1"/>
  <c r="G159" i="1"/>
  <c r="H159" i="1" s="1"/>
  <c r="I159" i="1" s="1"/>
  <c r="J159" i="1" s="1"/>
  <c r="K159" i="1" s="1"/>
  <c r="L159" i="1" s="1"/>
  <c r="G158" i="1"/>
  <c r="G157" i="1"/>
  <c r="G156" i="1"/>
  <c r="H171" i="1"/>
  <c r="I171" i="1" s="1"/>
  <c r="J171" i="1" s="1"/>
  <c r="K171" i="1" s="1"/>
  <c r="L171" i="1" s="1"/>
  <c r="H170" i="1"/>
  <c r="I170" i="1" s="1"/>
  <c r="J170" i="1" s="1"/>
  <c r="K170" i="1" s="1"/>
  <c r="L170" i="1" s="1"/>
  <c r="H165" i="1"/>
  <c r="I165" i="1" s="1"/>
  <c r="J165" i="1" s="1"/>
  <c r="K165" i="1" s="1"/>
  <c r="L165" i="1" s="1"/>
  <c r="H164" i="1"/>
  <c r="I164" i="1" s="1"/>
  <c r="J164" i="1" s="1"/>
  <c r="K164" i="1" s="1"/>
  <c r="L164" i="1" s="1"/>
  <c r="H157" i="1"/>
  <c r="I157" i="1" s="1"/>
  <c r="J157" i="1" s="1"/>
  <c r="K157" i="1" s="1"/>
  <c r="L157" i="1" s="1"/>
  <c r="H156" i="1"/>
  <c r="I156" i="1" s="1"/>
  <c r="J156" i="1" s="1"/>
  <c r="K156" i="1" s="1"/>
  <c r="G152" i="1"/>
  <c r="H152" i="1" s="1"/>
  <c r="I152" i="1" s="1"/>
  <c r="J152" i="1" s="1"/>
  <c r="K152" i="1" s="1"/>
  <c r="L152" i="1" s="1"/>
  <c r="G151" i="1"/>
  <c r="H151" i="1" s="1"/>
  <c r="I151" i="1" s="1"/>
  <c r="J151" i="1" s="1"/>
  <c r="K151" i="1" s="1"/>
  <c r="L151" i="1" s="1"/>
  <c r="G150" i="1"/>
  <c r="G149" i="1"/>
  <c r="G146" i="1"/>
  <c r="G145" i="1"/>
  <c r="H145" i="1" s="1"/>
  <c r="I145" i="1" s="1"/>
  <c r="J145" i="1" s="1"/>
  <c r="K145" i="1" s="1"/>
  <c r="L145" i="1" s="1"/>
  <c r="G144" i="1"/>
  <c r="G143" i="1"/>
  <c r="G140" i="1"/>
  <c r="G139" i="1"/>
  <c r="H139" i="1" s="1"/>
  <c r="I139" i="1" s="1"/>
  <c r="J139" i="1" s="1"/>
  <c r="K139" i="1" s="1"/>
  <c r="L139" i="1" s="1"/>
  <c r="G138" i="1"/>
  <c r="G137" i="1"/>
  <c r="H150" i="1"/>
  <c r="I150" i="1" s="1"/>
  <c r="J150" i="1" s="1"/>
  <c r="K150" i="1" s="1"/>
  <c r="L150" i="1" s="1"/>
  <c r="H149" i="1"/>
  <c r="I149" i="1" s="1"/>
  <c r="J149" i="1" s="1"/>
  <c r="K149" i="1" s="1"/>
  <c r="H146" i="1"/>
  <c r="I146" i="1" s="1"/>
  <c r="J146" i="1" s="1"/>
  <c r="K146" i="1" s="1"/>
  <c r="L146" i="1" s="1"/>
  <c r="H144" i="1"/>
  <c r="I144" i="1" s="1"/>
  <c r="J144" i="1" s="1"/>
  <c r="K144" i="1" s="1"/>
  <c r="L144" i="1" s="1"/>
  <c r="H137" i="1"/>
  <c r="I137" i="1" s="1"/>
  <c r="J137" i="1" s="1"/>
  <c r="K137" i="1" s="1"/>
  <c r="G133" i="1"/>
  <c r="G132" i="1"/>
  <c r="G131" i="1"/>
  <c r="G130" i="1"/>
  <c r="G127" i="1"/>
  <c r="H127" i="1" s="1"/>
  <c r="I127" i="1" s="1"/>
  <c r="J127" i="1" s="1"/>
  <c r="K127" i="1" s="1"/>
  <c r="L127" i="1" s="1"/>
  <c r="G126" i="1"/>
  <c r="G125" i="1"/>
  <c r="G124" i="1"/>
  <c r="G121" i="1"/>
  <c r="G120" i="1"/>
  <c r="G119" i="1"/>
  <c r="G118" i="1"/>
  <c r="H131" i="1"/>
  <c r="I131" i="1" s="1"/>
  <c r="J131" i="1" s="1"/>
  <c r="K131" i="1" s="1"/>
  <c r="L131" i="1" s="1"/>
  <c r="H130" i="1"/>
  <c r="I130" i="1" s="1"/>
  <c r="J130" i="1" s="1"/>
  <c r="K130" i="1" s="1"/>
  <c r="H125" i="1"/>
  <c r="I125" i="1" s="1"/>
  <c r="J125" i="1" s="1"/>
  <c r="K125" i="1" s="1"/>
  <c r="L125" i="1" s="1"/>
  <c r="H124" i="1"/>
  <c r="I124" i="1" s="1"/>
  <c r="J124" i="1" s="1"/>
  <c r="K124" i="1" s="1"/>
  <c r="H121" i="1"/>
  <c r="I121" i="1" s="1"/>
  <c r="J121" i="1" s="1"/>
  <c r="K121" i="1" s="1"/>
  <c r="L121" i="1" s="1"/>
  <c r="H118" i="1"/>
  <c r="I118" i="1" s="1"/>
  <c r="J118" i="1" s="1"/>
  <c r="K118" i="1" s="1"/>
  <c r="L194" i="1" l="1"/>
  <c r="L200" i="1"/>
  <c r="L204" i="1" s="1"/>
  <c r="K204" i="1"/>
  <c r="H206" i="1"/>
  <c r="I206" i="1" s="1"/>
  <c r="J206" i="1" s="1"/>
  <c r="K206" i="1" s="1"/>
  <c r="H195" i="1"/>
  <c r="I195" i="1" s="1"/>
  <c r="J195" i="1" s="1"/>
  <c r="K195" i="1" s="1"/>
  <c r="L195" i="1" s="1"/>
  <c r="H207" i="1"/>
  <c r="I207" i="1" s="1"/>
  <c r="J207" i="1" s="1"/>
  <c r="K207" i="1" s="1"/>
  <c r="L207" i="1" s="1"/>
  <c r="L181" i="1"/>
  <c r="L185" i="1" s="1"/>
  <c r="K185" i="1"/>
  <c r="L175" i="1"/>
  <c r="L179" i="1" s="1"/>
  <c r="K179" i="1"/>
  <c r="H187" i="1"/>
  <c r="I187" i="1" s="1"/>
  <c r="J187" i="1" s="1"/>
  <c r="K187" i="1" s="1"/>
  <c r="L156" i="1"/>
  <c r="H168" i="1"/>
  <c r="I168" i="1" s="1"/>
  <c r="J168" i="1" s="1"/>
  <c r="K168" i="1" s="1"/>
  <c r="H162" i="1"/>
  <c r="I162" i="1" s="1"/>
  <c r="J162" i="1" s="1"/>
  <c r="K162" i="1" s="1"/>
  <c r="H158" i="1"/>
  <c r="I158" i="1" s="1"/>
  <c r="J158" i="1" s="1"/>
  <c r="K158" i="1" s="1"/>
  <c r="L158" i="1" s="1"/>
  <c r="K153" i="1"/>
  <c r="L149" i="1"/>
  <c r="L153" i="1" s="1"/>
  <c r="L137" i="1"/>
  <c r="H140" i="1"/>
  <c r="I140" i="1" s="1"/>
  <c r="J140" i="1" s="1"/>
  <c r="K140" i="1" s="1"/>
  <c r="L140" i="1" s="1"/>
  <c r="H143" i="1"/>
  <c r="I143" i="1" s="1"/>
  <c r="J143" i="1" s="1"/>
  <c r="K143" i="1" s="1"/>
  <c r="H138" i="1"/>
  <c r="I138" i="1" s="1"/>
  <c r="J138" i="1" s="1"/>
  <c r="K138" i="1" s="1"/>
  <c r="L138" i="1" s="1"/>
  <c r="L130" i="1"/>
  <c r="L118" i="1"/>
  <c r="L124" i="1"/>
  <c r="H120" i="1"/>
  <c r="I120" i="1" s="1"/>
  <c r="J120" i="1" s="1"/>
  <c r="K120" i="1" s="1"/>
  <c r="L120" i="1" s="1"/>
  <c r="H132" i="1"/>
  <c r="I132" i="1" s="1"/>
  <c r="J132" i="1" s="1"/>
  <c r="K132" i="1" s="1"/>
  <c r="L132" i="1" s="1"/>
  <c r="H133" i="1"/>
  <c r="I133" i="1" s="1"/>
  <c r="J133" i="1" s="1"/>
  <c r="K133" i="1" s="1"/>
  <c r="L133" i="1" s="1"/>
  <c r="H119" i="1"/>
  <c r="I119" i="1" s="1"/>
  <c r="J119" i="1" s="1"/>
  <c r="K119" i="1" s="1"/>
  <c r="L119" i="1" s="1"/>
  <c r="H126" i="1"/>
  <c r="I126" i="1" s="1"/>
  <c r="J126" i="1" s="1"/>
  <c r="K126" i="1" s="1"/>
  <c r="L126" i="1" s="1"/>
  <c r="H38" i="1"/>
  <c r="I38" i="1" s="1"/>
  <c r="J38" i="1" s="1"/>
  <c r="K38" i="1" s="1"/>
  <c r="L38" i="1" s="1"/>
  <c r="H37" i="1"/>
  <c r="I37" i="1" s="1"/>
  <c r="J37" i="1" s="1"/>
  <c r="K37" i="1" s="1"/>
  <c r="L37" i="1" s="1"/>
  <c r="H36" i="1"/>
  <c r="I36" i="1" s="1"/>
  <c r="J36" i="1" s="1"/>
  <c r="K36" i="1" s="1"/>
  <c r="L36" i="1" s="1"/>
  <c r="H35" i="1"/>
  <c r="I35" i="1" s="1"/>
  <c r="J35" i="1" s="1"/>
  <c r="K35" i="1" s="1"/>
  <c r="H32" i="1"/>
  <c r="I32" i="1" s="1"/>
  <c r="J32" i="1" s="1"/>
  <c r="K32" i="1" s="1"/>
  <c r="L32" i="1" s="1"/>
  <c r="H31" i="1"/>
  <c r="I31" i="1" s="1"/>
  <c r="J31" i="1" s="1"/>
  <c r="K31" i="1" s="1"/>
  <c r="L31" i="1" s="1"/>
  <c r="H30" i="1"/>
  <c r="I30" i="1" s="1"/>
  <c r="J30" i="1" s="1"/>
  <c r="K30" i="1" s="1"/>
  <c r="L30" i="1" s="1"/>
  <c r="H29" i="1"/>
  <c r="I29" i="1" s="1"/>
  <c r="J29" i="1" s="1"/>
  <c r="K29" i="1" s="1"/>
  <c r="H24" i="1"/>
  <c r="I24" i="1" s="1"/>
  <c r="J24" i="1" s="1"/>
  <c r="K24" i="1" s="1"/>
  <c r="L24" i="1" s="1"/>
  <c r="H25" i="1"/>
  <c r="I25" i="1" s="1"/>
  <c r="J25" i="1" s="1"/>
  <c r="K25" i="1" s="1"/>
  <c r="L25" i="1" s="1"/>
  <c r="H26" i="1"/>
  <c r="I26" i="1" s="1"/>
  <c r="J26" i="1" s="1"/>
  <c r="K26" i="1" s="1"/>
  <c r="L26" i="1" s="1"/>
  <c r="H23" i="1"/>
  <c r="I23" i="1" s="1"/>
  <c r="J23" i="1" s="1"/>
  <c r="K23" i="1" s="1"/>
  <c r="M202" i="1" l="1"/>
  <c r="O202" i="1" s="1"/>
  <c r="P202" i="1" s="1"/>
  <c r="M203" i="1"/>
  <c r="O203" i="1" s="1"/>
  <c r="P203" i="1" s="1"/>
  <c r="M201" i="1"/>
  <c r="O201" i="1" s="1"/>
  <c r="P201" i="1" s="1"/>
  <c r="M200" i="1"/>
  <c r="K210" i="1"/>
  <c r="L206" i="1"/>
  <c r="L210" i="1" s="1"/>
  <c r="K198" i="1"/>
  <c r="L198" i="1"/>
  <c r="M184" i="1"/>
  <c r="O184" i="1" s="1"/>
  <c r="P184" i="1" s="1"/>
  <c r="M183" i="1"/>
  <c r="O183" i="1" s="1"/>
  <c r="P183" i="1" s="1"/>
  <c r="M182" i="1"/>
  <c r="O182" i="1" s="1"/>
  <c r="P182" i="1" s="1"/>
  <c r="M181" i="1"/>
  <c r="M178" i="1"/>
  <c r="M177" i="1"/>
  <c r="M176" i="1"/>
  <c r="O176" i="1" s="1"/>
  <c r="P176" i="1" s="1"/>
  <c r="M175" i="1"/>
  <c r="O175" i="1" s="1"/>
  <c r="P175" i="1" s="1"/>
  <c r="K191" i="1"/>
  <c r="L187" i="1"/>
  <c r="L191" i="1" s="1"/>
  <c r="L160" i="1"/>
  <c r="K160" i="1"/>
  <c r="K166" i="1"/>
  <c r="L162" i="1"/>
  <c r="L166" i="1" s="1"/>
  <c r="K172" i="1"/>
  <c r="L168" i="1"/>
  <c r="L172" i="1" s="1"/>
  <c r="K141" i="1"/>
  <c r="M137" i="1" s="1"/>
  <c r="O137" i="1" s="1"/>
  <c r="P137" i="1" s="1"/>
  <c r="L141" i="1"/>
  <c r="K147" i="1"/>
  <c r="L143" i="1"/>
  <c r="L147" i="1" s="1"/>
  <c r="M151" i="1"/>
  <c r="O151" i="1" s="1"/>
  <c r="P151" i="1" s="1"/>
  <c r="M152" i="1"/>
  <c r="O152" i="1" s="1"/>
  <c r="P152" i="1" s="1"/>
  <c r="M150" i="1"/>
  <c r="O150" i="1" s="1"/>
  <c r="P150" i="1" s="1"/>
  <c r="M149" i="1"/>
  <c r="K128" i="1"/>
  <c r="L122" i="1"/>
  <c r="K122" i="1"/>
  <c r="L134" i="1"/>
  <c r="K134" i="1"/>
  <c r="L128" i="1"/>
  <c r="M127" i="1" s="1"/>
  <c r="O127" i="1" s="1"/>
  <c r="P127" i="1" s="1"/>
  <c r="K27" i="1"/>
  <c r="L23" i="1"/>
  <c r="L27" i="1" s="1"/>
  <c r="K39" i="1"/>
  <c r="L35" i="1"/>
  <c r="L39" i="1" s="1"/>
  <c r="K33" i="1"/>
  <c r="L29" i="1"/>
  <c r="L33" i="1" s="1"/>
  <c r="M197" i="1" l="1"/>
  <c r="M196" i="1"/>
  <c r="M194" i="1"/>
  <c r="O194" i="1" s="1"/>
  <c r="P194" i="1" s="1"/>
  <c r="M195" i="1"/>
  <c r="O195" i="1" s="1"/>
  <c r="P195" i="1" s="1"/>
  <c r="M206" i="1"/>
  <c r="M209" i="1"/>
  <c r="O209" i="1" s="1"/>
  <c r="P209" i="1" s="1"/>
  <c r="M208" i="1"/>
  <c r="O208" i="1" s="1"/>
  <c r="P208" i="1" s="1"/>
  <c r="M207" i="1"/>
  <c r="O207" i="1" s="1"/>
  <c r="P207" i="1" s="1"/>
  <c r="N196" i="1"/>
  <c r="N181" i="1"/>
  <c r="N177" i="1"/>
  <c r="O177" i="1" s="1"/>
  <c r="P177" i="1" s="1"/>
  <c r="O181" i="1"/>
  <c r="P181" i="1" s="1"/>
  <c r="N187" i="1"/>
  <c r="M190" i="1"/>
  <c r="O190" i="1" s="1"/>
  <c r="P190" i="1" s="1"/>
  <c r="M189" i="1"/>
  <c r="O189" i="1" s="1"/>
  <c r="P189" i="1" s="1"/>
  <c r="M188" i="1"/>
  <c r="O188" i="1" s="1"/>
  <c r="P188" i="1" s="1"/>
  <c r="M187" i="1"/>
  <c r="M168" i="1"/>
  <c r="M171" i="1"/>
  <c r="O171" i="1" s="1"/>
  <c r="P171" i="1" s="1"/>
  <c r="M169" i="1"/>
  <c r="O169" i="1" s="1"/>
  <c r="P169" i="1" s="1"/>
  <c r="M170" i="1"/>
  <c r="O170" i="1" s="1"/>
  <c r="P170" i="1" s="1"/>
  <c r="M165" i="1"/>
  <c r="O165" i="1" s="1"/>
  <c r="P165" i="1" s="1"/>
  <c r="M162" i="1"/>
  <c r="M164" i="1"/>
  <c r="O164" i="1" s="1"/>
  <c r="P164" i="1" s="1"/>
  <c r="M163" i="1"/>
  <c r="O163" i="1" s="1"/>
  <c r="P163" i="1" s="1"/>
  <c r="M159" i="1"/>
  <c r="M156" i="1"/>
  <c r="O156" i="1" s="1"/>
  <c r="P156" i="1" s="1"/>
  <c r="M158" i="1"/>
  <c r="M157" i="1"/>
  <c r="O157" i="1" s="1"/>
  <c r="P157" i="1" s="1"/>
  <c r="M138" i="1"/>
  <c r="O138" i="1" s="1"/>
  <c r="P138" i="1" s="1"/>
  <c r="M140" i="1"/>
  <c r="N149" i="1" s="1"/>
  <c r="O149" i="1" s="1"/>
  <c r="P149" i="1" s="1"/>
  <c r="M139" i="1"/>
  <c r="M144" i="1"/>
  <c r="O144" i="1" s="1"/>
  <c r="P144" i="1" s="1"/>
  <c r="M146" i="1"/>
  <c r="O146" i="1" s="1"/>
  <c r="P146" i="1" s="1"/>
  <c r="M145" i="1"/>
  <c r="O145" i="1" s="1"/>
  <c r="P145" i="1" s="1"/>
  <c r="M143" i="1"/>
  <c r="N143" i="1"/>
  <c r="N140" i="1"/>
  <c r="M125" i="1"/>
  <c r="O125" i="1" s="1"/>
  <c r="P125" i="1" s="1"/>
  <c r="M133" i="1"/>
  <c r="O133" i="1" s="1"/>
  <c r="P133" i="1" s="1"/>
  <c r="M132" i="1"/>
  <c r="O132" i="1" s="1"/>
  <c r="P132" i="1" s="1"/>
  <c r="M131" i="1"/>
  <c r="O131" i="1" s="1"/>
  <c r="P131" i="1" s="1"/>
  <c r="M130" i="1"/>
  <c r="M120" i="1"/>
  <c r="M121" i="1"/>
  <c r="M119" i="1"/>
  <c r="O119" i="1" s="1"/>
  <c r="P119" i="1" s="1"/>
  <c r="M118" i="1"/>
  <c r="O118" i="1" s="1"/>
  <c r="P118" i="1" s="1"/>
  <c r="M126" i="1"/>
  <c r="O126" i="1" s="1"/>
  <c r="P126" i="1" s="1"/>
  <c r="M124" i="1"/>
  <c r="M32" i="1"/>
  <c r="O32" i="1" s="1"/>
  <c r="P32" i="1" s="1"/>
  <c r="G51" i="1" s="1"/>
  <c r="H51" i="1" s="1"/>
  <c r="I51" i="1" s="1"/>
  <c r="J51" i="1" s="1"/>
  <c r="K51" i="1" s="1"/>
  <c r="L51" i="1" s="1"/>
  <c r="M31" i="1"/>
  <c r="O31" i="1" s="1"/>
  <c r="P31" i="1" s="1"/>
  <c r="G50" i="1" s="1"/>
  <c r="H50" i="1" s="1"/>
  <c r="I50" i="1" s="1"/>
  <c r="J50" i="1" s="1"/>
  <c r="K50" i="1" s="1"/>
  <c r="L50" i="1" s="1"/>
  <c r="M30" i="1"/>
  <c r="O30" i="1" s="1"/>
  <c r="P30" i="1" s="1"/>
  <c r="G49" i="1" s="1"/>
  <c r="H49" i="1" s="1"/>
  <c r="I49" i="1" s="1"/>
  <c r="J49" i="1" s="1"/>
  <c r="K49" i="1" s="1"/>
  <c r="L49" i="1" s="1"/>
  <c r="M29" i="1"/>
  <c r="M36" i="1"/>
  <c r="O36" i="1" s="1"/>
  <c r="P36" i="1" s="1"/>
  <c r="G55" i="1" s="1"/>
  <c r="H55" i="1" s="1"/>
  <c r="I55" i="1" s="1"/>
  <c r="J55" i="1" s="1"/>
  <c r="K55" i="1" s="1"/>
  <c r="L55" i="1" s="1"/>
  <c r="M35" i="1"/>
  <c r="M37" i="1"/>
  <c r="O37" i="1" s="1"/>
  <c r="P37" i="1" s="1"/>
  <c r="G56" i="1" s="1"/>
  <c r="H56" i="1" s="1"/>
  <c r="I56" i="1" s="1"/>
  <c r="J56" i="1" s="1"/>
  <c r="K56" i="1" s="1"/>
  <c r="L56" i="1" s="1"/>
  <c r="M38" i="1"/>
  <c r="O38" i="1" s="1"/>
  <c r="P38" i="1" s="1"/>
  <c r="G57" i="1" s="1"/>
  <c r="H57" i="1" s="1"/>
  <c r="I57" i="1" s="1"/>
  <c r="J57" i="1" s="1"/>
  <c r="K57" i="1" s="1"/>
  <c r="L57" i="1" s="1"/>
  <c r="M25" i="1"/>
  <c r="M26" i="1"/>
  <c r="M24" i="1"/>
  <c r="O24" i="1" s="1"/>
  <c r="P24" i="1" s="1"/>
  <c r="G43" i="1" s="1"/>
  <c r="H43" i="1" s="1"/>
  <c r="I43" i="1" s="1"/>
  <c r="J43" i="1" s="1"/>
  <c r="K43" i="1" s="1"/>
  <c r="L43" i="1" s="1"/>
  <c r="M23" i="1"/>
  <c r="O23" i="1" s="1"/>
  <c r="P23" i="1" s="1"/>
  <c r="G42" i="1" s="1"/>
  <c r="H42" i="1" s="1"/>
  <c r="I42" i="1" s="1"/>
  <c r="J42" i="1" s="1"/>
  <c r="K42" i="1" s="1"/>
  <c r="O197" i="1" l="1"/>
  <c r="P197" i="1" s="1"/>
  <c r="N206" i="1"/>
  <c r="O206" i="1" s="1"/>
  <c r="P206" i="1" s="1"/>
  <c r="O196" i="1"/>
  <c r="P196" i="1" s="1"/>
  <c r="N200" i="1"/>
  <c r="O200" i="1" s="1"/>
  <c r="P200" i="1" s="1"/>
  <c r="N197" i="1"/>
  <c r="N178" i="1"/>
  <c r="O178" i="1" s="1"/>
  <c r="P178" i="1" s="1"/>
  <c r="O187" i="1"/>
  <c r="P187" i="1" s="1"/>
  <c r="N158" i="1"/>
  <c r="O158" i="1" s="1"/>
  <c r="P158" i="1" s="1"/>
  <c r="N162" i="1"/>
  <c r="O162" i="1" s="1"/>
  <c r="P162" i="1" s="1"/>
  <c r="N168" i="1"/>
  <c r="N159" i="1"/>
  <c r="O159" i="1" s="1"/>
  <c r="P159" i="1" s="1"/>
  <c r="O168" i="1"/>
  <c r="P168" i="1" s="1"/>
  <c r="O140" i="1"/>
  <c r="P140" i="1" s="1"/>
  <c r="O143" i="1"/>
  <c r="P143" i="1" s="1"/>
  <c r="N139" i="1"/>
  <c r="O139" i="1" s="1"/>
  <c r="P139" i="1" s="1"/>
  <c r="O121" i="1"/>
  <c r="P121" i="1" s="1"/>
  <c r="N130" i="1"/>
  <c r="O130" i="1" s="1"/>
  <c r="P130" i="1" s="1"/>
  <c r="N124" i="1"/>
  <c r="N121" i="1"/>
  <c r="O124" i="1"/>
  <c r="P124" i="1" s="1"/>
  <c r="N120" i="1"/>
  <c r="O120" i="1" s="1"/>
  <c r="P120" i="1" s="1"/>
  <c r="N26" i="1"/>
  <c r="O26" i="1" s="1"/>
  <c r="P26" i="1" s="1"/>
  <c r="G45" i="1" s="1"/>
  <c r="H45" i="1" s="1"/>
  <c r="I45" i="1" s="1"/>
  <c r="J45" i="1" s="1"/>
  <c r="K45" i="1" s="1"/>
  <c r="L45" i="1" s="1"/>
  <c r="L42" i="1"/>
  <c r="O29" i="1"/>
  <c r="P29" i="1" s="1"/>
  <c r="G48" i="1" s="1"/>
  <c r="H48" i="1" s="1"/>
  <c r="I48" i="1" s="1"/>
  <c r="J48" i="1" s="1"/>
  <c r="K48" i="1" s="1"/>
  <c r="N25" i="1"/>
  <c r="N35" i="1"/>
  <c r="O35" i="1" s="1"/>
  <c r="P35" i="1" s="1"/>
  <c r="G54" i="1" s="1"/>
  <c r="H54" i="1" s="1"/>
  <c r="I54" i="1" s="1"/>
  <c r="J54" i="1" s="1"/>
  <c r="K54" i="1" s="1"/>
  <c r="O25" i="1"/>
  <c r="P25" i="1" s="1"/>
  <c r="G44" i="1" s="1"/>
  <c r="H44" i="1" s="1"/>
  <c r="I44" i="1" s="1"/>
  <c r="J44" i="1" s="1"/>
  <c r="K44" i="1" s="1"/>
  <c r="L44" i="1" s="1"/>
  <c r="N29" i="1"/>
  <c r="K58" i="1" l="1"/>
  <c r="L54" i="1"/>
  <c r="L58" i="1" s="1"/>
  <c r="K52" i="1"/>
  <c r="L48" i="1"/>
  <c r="L52" i="1" s="1"/>
  <c r="L46" i="1"/>
  <c r="K46" i="1"/>
  <c r="M50" i="1" l="1"/>
  <c r="O50" i="1" s="1"/>
  <c r="P50" i="1" s="1"/>
  <c r="G69" i="1" s="1"/>
  <c r="H69" i="1" s="1"/>
  <c r="I69" i="1" s="1"/>
  <c r="J69" i="1" s="1"/>
  <c r="K69" i="1" s="1"/>
  <c r="L69" i="1" s="1"/>
  <c r="M48" i="1"/>
  <c r="M49" i="1"/>
  <c r="O49" i="1" s="1"/>
  <c r="P49" i="1" s="1"/>
  <c r="G68" i="1" s="1"/>
  <c r="H68" i="1" s="1"/>
  <c r="I68" i="1" s="1"/>
  <c r="J68" i="1" s="1"/>
  <c r="K68" i="1" s="1"/>
  <c r="L68" i="1" s="1"/>
  <c r="M51" i="1"/>
  <c r="O51" i="1" s="1"/>
  <c r="P51" i="1" s="1"/>
  <c r="G70" i="1" s="1"/>
  <c r="H70" i="1" s="1"/>
  <c r="I70" i="1" s="1"/>
  <c r="J70" i="1" s="1"/>
  <c r="K70" i="1" s="1"/>
  <c r="L70" i="1" s="1"/>
  <c r="M57" i="1"/>
  <c r="O57" i="1" s="1"/>
  <c r="P57" i="1" s="1"/>
  <c r="G76" i="1" s="1"/>
  <c r="H76" i="1" s="1"/>
  <c r="I76" i="1" s="1"/>
  <c r="J76" i="1" s="1"/>
  <c r="K76" i="1" s="1"/>
  <c r="L76" i="1" s="1"/>
  <c r="M56" i="1"/>
  <c r="O56" i="1" s="1"/>
  <c r="P56" i="1" s="1"/>
  <c r="G75" i="1" s="1"/>
  <c r="H75" i="1" s="1"/>
  <c r="I75" i="1" s="1"/>
  <c r="J75" i="1" s="1"/>
  <c r="K75" i="1" s="1"/>
  <c r="L75" i="1" s="1"/>
  <c r="M55" i="1"/>
  <c r="O55" i="1" s="1"/>
  <c r="P55" i="1" s="1"/>
  <c r="G74" i="1" s="1"/>
  <c r="H74" i="1" s="1"/>
  <c r="I74" i="1" s="1"/>
  <c r="J74" i="1" s="1"/>
  <c r="K74" i="1" s="1"/>
  <c r="L74" i="1" s="1"/>
  <c r="M54" i="1"/>
  <c r="M45" i="1"/>
  <c r="N54" i="1" s="1"/>
  <c r="M42" i="1"/>
  <c r="O42" i="1" s="1"/>
  <c r="P42" i="1" s="1"/>
  <c r="G61" i="1" s="1"/>
  <c r="H61" i="1" s="1"/>
  <c r="I61" i="1" s="1"/>
  <c r="J61" i="1" s="1"/>
  <c r="K61" i="1" s="1"/>
  <c r="M43" i="1"/>
  <c r="O43" i="1" s="1"/>
  <c r="P43" i="1" s="1"/>
  <c r="G62" i="1" s="1"/>
  <c r="H62" i="1" s="1"/>
  <c r="I62" i="1" s="1"/>
  <c r="J62" i="1" s="1"/>
  <c r="K62" i="1" s="1"/>
  <c r="L62" i="1" s="1"/>
  <c r="M44" i="1"/>
  <c r="N48" i="1" s="1"/>
  <c r="O54" i="1" l="1"/>
  <c r="P54" i="1" s="1"/>
  <c r="G73" i="1" s="1"/>
  <c r="H73" i="1" s="1"/>
  <c r="I73" i="1" s="1"/>
  <c r="J73" i="1" s="1"/>
  <c r="K73" i="1" s="1"/>
  <c r="N45" i="1"/>
  <c r="O45" i="1" s="1"/>
  <c r="P45" i="1" s="1"/>
  <c r="G64" i="1" s="1"/>
  <c r="H64" i="1" s="1"/>
  <c r="I64" i="1" s="1"/>
  <c r="J64" i="1" s="1"/>
  <c r="K64" i="1" s="1"/>
  <c r="L64" i="1" s="1"/>
  <c r="L61" i="1"/>
  <c r="N44" i="1"/>
  <c r="O44" i="1" s="1"/>
  <c r="P44" i="1" s="1"/>
  <c r="G63" i="1" s="1"/>
  <c r="H63" i="1" s="1"/>
  <c r="I63" i="1" s="1"/>
  <c r="J63" i="1" s="1"/>
  <c r="K63" i="1" s="1"/>
  <c r="L63" i="1" s="1"/>
  <c r="O48" i="1"/>
  <c r="P48" i="1" s="1"/>
  <c r="G67" i="1" s="1"/>
  <c r="H67" i="1" s="1"/>
  <c r="I67" i="1" s="1"/>
  <c r="J67" i="1" s="1"/>
  <c r="K67" i="1" s="1"/>
  <c r="L67" i="1" l="1"/>
  <c r="L71" i="1" s="1"/>
  <c r="K71" i="1"/>
  <c r="L65" i="1"/>
  <c r="K65" i="1"/>
  <c r="K77" i="1"/>
  <c r="L73" i="1"/>
  <c r="L77" i="1" s="1"/>
  <c r="M75" i="1" l="1"/>
  <c r="O75" i="1" s="1"/>
  <c r="P75" i="1" s="1"/>
  <c r="G94" i="1" s="1"/>
  <c r="H94" i="1" s="1"/>
  <c r="I94" i="1" s="1"/>
  <c r="J94" i="1" s="1"/>
  <c r="K94" i="1" s="1"/>
  <c r="L94" i="1" s="1"/>
  <c r="M74" i="1"/>
  <c r="O74" i="1" s="1"/>
  <c r="P74" i="1" s="1"/>
  <c r="G93" i="1" s="1"/>
  <c r="H93" i="1" s="1"/>
  <c r="I93" i="1" s="1"/>
  <c r="J93" i="1" s="1"/>
  <c r="K93" i="1" s="1"/>
  <c r="L93" i="1" s="1"/>
  <c r="M76" i="1"/>
  <c r="O76" i="1" s="1"/>
  <c r="P76" i="1" s="1"/>
  <c r="G95" i="1" s="1"/>
  <c r="H95" i="1" s="1"/>
  <c r="I95" i="1" s="1"/>
  <c r="J95" i="1" s="1"/>
  <c r="K95" i="1" s="1"/>
  <c r="L95" i="1" s="1"/>
  <c r="M73" i="1"/>
  <c r="M64" i="1"/>
  <c r="N73" i="1" s="1"/>
  <c r="M61" i="1"/>
  <c r="O61" i="1" s="1"/>
  <c r="P61" i="1" s="1"/>
  <c r="G80" i="1" s="1"/>
  <c r="H80" i="1" s="1"/>
  <c r="I80" i="1" s="1"/>
  <c r="J80" i="1" s="1"/>
  <c r="K80" i="1" s="1"/>
  <c r="M62" i="1"/>
  <c r="O62" i="1" s="1"/>
  <c r="P62" i="1" s="1"/>
  <c r="G81" i="1" s="1"/>
  <c r="H81" i="1" s="1"/>
  <c r="I81" i="1" s="1"/>
  <c r="J81" i="1" s="1"/>
  <c r="K81" i="1" s="1"/>
  <c r="L81" i="1" s="1"/>
  <c r="M63" i="1"/>
  <c r="M68" i="1"/>
  <c r="O68" i="1" s="1"/>
  <c r="P68" i="1" s="1"/>
  <c r="G87" i="1" s="1"/>
  <c r="H87" i="1" s="1"/>
  <c r="I87" i="1" s="1"/>
  <c r="J87" i="1" s="1"/>
  <c r="K87" i="1" s="1"/>
  <c r="L87" i="1" s="1"/>
  <c r="M69" i="1"/>
  <c r="O69" i="1" s="1"/>
  <c r="P69" i="1" s="1"/>
  <c r="G88" i="1" s="1"/>
  <c r="H88" i="1" s="1"/>
  <c r="I88" i="1" s="1"/>
  <c r="J88" i="1" s="1"/>
  <c r="K88" i="1" s="1"/>
  <c r="L88" i="1" s="1"/>
  <c r="M70" i="1"/>
  <c r="O70" i="1" s="1"/>
  <c r="P70" i="1" s="1"/>
  <c r="G89" i="1" s="1"/>
  <c r="H89" i="1" s="1"/>
  <c r="I89" i="1" s="1"/>
  <c r="J89" i="1" s="1"/>
  <c r="K89" i="1" s="1"/>
  <c r="L89" i="1" s="1"/>
  <c r="M67" i="1"/>
  <c r="N67" i="1" l="1"/>
  <c r="L80" i="1"/>
  <c r="N63" i="1"/>
  <c r="O63" i="1" s="1"/>
  <c r="P63" i="1" s="1"/>
  <c r="G82" i="1" s="1"/>
  <c r="H82" i="1" s="1"/>
  <c r="I82" i="1" s="1"/>
  <c r="J82" i="1" s="1"/>
  <c r="K82" i="1" s="1"/>
  <c r="O67" i="1"/>
  <c r="P67" i="1" s="1"/>
  <c r="G86" i="1" s="1"/>
  <c r="H86" i="1" s="1"/>
  <c r="I86" i="1" s="1"/>
  <c r="J86" i="1" s="1"/>
  <c r="K86" i="1" s="1"/>
  <c r="O73" i="1"/>
  <c r="P73" i="1" s="1"/>
  <c r="G92" i="1" s="1"/>
  <c r="H92" i="1" s="1"/>
  <c r="I92" i="1" s="1"/>
  <c r="J92" i="1" s="1"/>
  <c r="K92" i="1" s="1"/>
  <c r="N64" i="1"/>
  <c r="O64" i="1" s="1"/>
  <c r="P64" i="1" s="1"/>
  <c r="G83" i="1" s="1"/>
  <c r="H83" i="1" s="1"/>
  <c r="I83" i="1" s="1"/>
  <c r="J83" i="1" s="1"/>
  <c r="K83" i="1" s="1"/>
  <c r="L83" i="1" s="1"/>
  <c r="L82" i="1" l="1"/>
  <c r="K84" i="1"/>
  <c r="L86" i="1"/>
  <c r="L90" i="1" s="1"/>
  <c r="K90" i="1"/>
  <c r="L84" i="1"/>
  <c r="K96" i="1"/>
  <c r="L92" i="1"/>
  <c r="L96" i="1" s="1"/>
  <c r="M93" i="1" l="1"/>
  <c r="O93" i="1" s="1"/>
  <c r="P93" i="1" s="1"/>
  <c r="G112" i="1" s="1"/>
  <c r="H112" i="1" s="1"/>
  <c r="I112" i="1" s="1"/>
  <c r="J112" i="1" s="1"/>
  <c r="K112" i="1" s="1"/>
  <c r="L112" i="1" s="1"/>
  <c r="M94" i="1"/>
  <c r="O94" i="1" s="1"/>
  <c r="P94" i="1" s="1"/>
  <c r="G113" i="1" s="1"/>
  <c r="H113" i="1" s="1"/>
  <c r="I113" i="1" s="1"/>
  <c r="J113" i="1" s="1"/>
  <c r="K113" i="1" s="1"/>
  <c r="L113" i="1" s="1"/>
  <c r="M95" i="1"/>
  <c r="O95" i="1" s="1"/>
  <c r="P95" i="1" s="1"/>
  <c r="G114" i="1" s="1"/>
  <c r="H114" i="1" s="1"/>
  <c r="I114" i="1" s="1"/>
  <c r="J114" i="1" s="1"/>
  <c r="K114" i="1" s="1"/>
  <c r="L114" i="1" s="1"/>
  <c r="M92" i="1"/>
  <c r="M87" i="1"/>
  <c r="O87" i="1" s="1"/>
  <c r="P87" i="1" s="1"/>
  <c r="G106" i="1" s="1"/>
  <c r="H106" i="1" s="1"/>
  <c r="I106" i="1" s="1"/>
  <c r="J106" i="1" s="1"/>
  <c r="K106" i="1" s="1"/>
  <c r="L106" i="1" s="1"/>
  <c r="M86" i="1"/>
  <c r="M88" i="1"/>
  <c r="O88" i="1" s="1"/>
  <c r="P88" i="1" s="1"/>
  <c r="G107" i="1" s="1"/>
  <c r="H107" i="1" s="1"/>
  <c r="I107" i="1" s="1"/>
  <c r="J107" i="1" s="1"/>
  <c r="K107" i="1" s="1"/>
  <c r="L107" i="1" s="1"/>
  <c r="M89" i="1"/>
  <c r="O89" i="1" s="1"/>
  <c r="P89" i="1" s="1"/>
  <c r="G108" i="1" s="1"/>
  <c r="H108" i="1" s="1"/>
  <c r="I108" i="1" s="1"/>
  <c r="J108" i="1" s="1"/>
  <c r="K108" i="1" s="1"/>
  <c r="L108" i="1" s="1"/>
  <c r="M82" i="1"/>
  <c r="N86" i="1" s="1"/>
  <c r="M81" i="1"/>
  <c r="O81" i="1" s="1"/>
  <c r="P81" i="1" s="1"/>
  <c r="G100" i="1" s="1"/>
  <c r="H100" i="1" s="1"/>
  <c r="I100" i="1" s="1"/>
  <c r="J100" i="1" s="1"/>
  <c r="K100" i="1" s="1"/>
  <c r="L100" i="1" s="1"/>
  <c r="M80" i="1"/>
  <c r="O80" i="1" s="1"/>
  <c r="P80" i="1" s="1"/>
  <c r="G99" i="1" s="1"/>
  <c r="H99" i="1" s="1"/>
  <c r="I99" i="1" s="1"/>
  <c r="J99" i="1" s="1"/>
  <c r="K99" i="1" s="1"/>
  <c r="M83" i="1"/>
  <c r="N92" i="1" s="1"/>
  <c r="O92" i="1" l="1"/>
  <c r="P92" i="1" s="1"/>
  <c r="G111" i="1" s="1"/>
  <c r="H111" i="1" s="1"/>
  <c r="I111" i="1" s="1"/>
  <c r="J111" i="1" s="1"/>
  <c r="K111" i="1" s="1"/>
  <c r="N83" i="1"/>
  <c r="O83" i="1" s="1"/>
  <c r="P83" i="1" s="1"/>
  <c r="G102" i="1" s="1"/>
  <c r="H102" i="1" s="1"/>
  <c r="I102" i="1" s="1"/>
  <c r="J102" i="1" s="1"/>
  <c r="K102" i="1" s="1"/>
  <c r="L102" i="1" s="1"/>
  <c r="O86" i="1"/>
  <c r="P86" i="1" s="1"/>
  <c r="G105" i="1" s="1"/>
  <c r="H105" i="1" s="1"/>
  <c r="I105" i="1" s="1"/>
  <c r="J105" i="1" s="1"/>
  <c r="K105" i="1" s="1"/>
  <c r="N82" i="1"/>
  <c r="O82" i="1" s="1"/>
  <c r="P82" i="1" s="1"/>
  <c r="G101" i="1" s="1"/>
  <c r="H101" i="1" s="1"/>
  <c r="I101" i="1" s="1"/>
  <c r="J101" i="1" s="1"/>
  <c r="K101" i="1" s="1"/>
  <c r="L101" i="1" s="1"/>
  <c r="L99" i="1"/>
  <c r="K115" i="1" l="1"/>
  <c r="L111" i="1"/>
  <c r="L115" i="1" s="1"/>
  <c r="K103" i="1"/>
  <c r="L103" i="1"/>
  <c r="K109" i="1"/>
  <c r="L105" i="1"/>
  <c r="L109" i="1" s="1"/>
  <c r="M100" i="1" l="1"/>
  <c r="O100" i="1" s="1"/>
  <c r="P100" i="1" s="1"/>
  <c r="M102" i="1"/>
  <c r="M101" i="1"/>
  <c r="N105" i="1" s="1"/>
  <c r="M99" i="1"/>
  <c r="O99" i="1" s="1"/>
  <c r="P99" i="1" s="1"/>
  <c r="M105" i="1"/>
  <c r="N101" i="1" s="1"/>
  <c r="O101" i="1" s="1"/>
  <c r="P101" i="1" s="1"/>
  <c r="M108" i="1"/>
  <c r="O108" i="1" s="1"/>
  <c r="P108" i="1" s="1"/>
  <c r="M107" i="1"/>
  <c r="O107" i="1" s="1"/>
  <c r="P107" i="1" s="1"/>
  <c r="M106" i="1"/>
  <c r="O106" i="1" s="1"/>
  <c r="P106" i="1" s="1"/>
  <c r="M114" i="1"/>
  <c r="O114" i="1" s="1"/>
  <c r="P114" i="1" s="1"/>
  <c r="M111" i="1"/>
  <c r="N102" i="1" s="1"/>
  <c r="M112" i="1"/>
  <c r="O112" i="1" s="1"/>
  <c r="P112" i="1" s="1"/>
  <c r="M113" i="1"/>
  <c r="O113" i="1" s="1"/>
  <c r="P113" i="1" s="1"/>
  <c r="O105" i="1" l="1"/>
  <c r="P105" i="1" s="1"/>
  <c r="O102" i="1"/>
  <c r="P102" i="1" s="1"/>
  <c r="N111" i="1"/>
  <c r="O111" i="1" s="1"/>
  <c r="P111" i="1" s="1"/>
</calcChain>
</file>

<file path=xl/sharedStrings.xml><?xml version="1.0" encoding="utf-8"?>
<sst xmlns="http://schemas.openxmlformats.org/spreadsheetml/2006/main" count="221" uniqueCount="37">
  <si>
    <t>L(m)</t>
  </si>
  <si>
    <t>D(m)</t>
  </si>
  <si>
    <t>ks(m)</t>
  </si>
  <si>
    <t>Bulk main</t>
  </si>
  <si>
    <t>Pipe no.</t>
  </si>
  <si>
    <t>v=</t>
  </si>
  <si>
    <t>m^2/s</t>
  </si>
  <si>
    <t>Trial 1</t>
  </si>
  <si>
    <t>Loop 1</t>
  </si>
  <si>
    <t>Pipe</t>
  </si>
  <si>
    <t>Re</t>
  </si>
  <si>
    <t>λ</t>
  </si>
  <si>
    <t>hf (m)</t>
  </si>
  <si>
    <t>Loop 2</t>
  </si>
  <si>
    <t>Loop 3</t>
  </si>
  <si>
    <t>Ks(m)</t>
  </si>
  <si>
    <t>q (l/s)</t>
  </si>
  <si>
    <t>V(m/s)</t>
  </si>
  <si>
    <t>q=VA</t>
  </si>
  <si>
    <t>Re=VD/v</t>
  </si>
  <si>
    <t>hf/q</t>
  </si>
  <si>
    <t>dq</t>
  </si>
  <si>
    <t>Σ</t>
  </si>
  <si>
    <t>dq other</t>
  </si>
  <si>
    <t>dq effective</t>
  </si>
  <si>
    <t>new q (l/s)</t>
  </si>
  <si>
    <t>Trial 2</t>
  </si>
  <si>
    <t>Trial 3</t>
  </si>
  <si>
    <t>Trial 4</t>
  </si>
  <si>
    <t>Trial 5</t>
  </si>
  <si>
    <t>Trial 6</t>
  </si>
  <si>
    <t>Trial 7</t>
  </si>
  <si>
    <t>Trial 8</t>
  </si>
  <si>
    <t>Trial 9</t>
  </si>
  <si>
    <t>Trial 10</t>
  </si>
  <si>
    <r>
      <t xml:space="preserve">Copy each </t>
    </r>
    <r>
      <rPr>
        <b/>
        <sz val="14"/>
        <color rgb="FFFF0000"/>
        <rFont val="Calibri"/>
        <family val="2"/>
        <scheme val="minor"/>
      </rPr>
      <t xml:space="preserve">Trial </t>
    </r>
    <r>
      <rPr>
        <sz val="14"/>
        <color theme="1"/>
        <rFont val="Calibri"/>
        <family val="2"/>
        <scheme val="minor"/>
      </rPr>
      <t xml:space="preserve">and paste below. Then make changes as indicated by arrows. Repeat this process until </t>
    </r>
    <r>
      <rPr>
        <b/>
        <sz val="14"/>
        <color rgb="FFFF0000"/>
        <rFont val="Calibri"/>
        <family val="2"/>
        <scheme val="minor"/>
      </rPr>
      <t>dq</t>
    </r>
    <r>
      <rPr>
        <sz val="14"/>
        <color theme="1"/>
        <rFont val="Calibri"/>
        <family val="2"/>
        <scheme val="minor"/>
      </rPr>
      <t xml:space="preserve"> is small or negligible.                                           </t>
    </r>
    <r>
      <rPr>
        <b/>
        <sz val="14"/>
        <color theme="1"/>
        <rFont val="Calibri"/>
        <family val="2"/>
        <scheme val="minor"/>
      </rPr>
      <t>Explanatory notes added to Original EXCEL File.</t>
    </r>
  </si>
  <si>
    <t>LINK to Original EXCEL File (TM'sChannel)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</si>
</sst>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2"/>
      <color theme="1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1" fontId="0" fillId="0" borderId="0" xfId="0" applyNumberFormat="1"/>
    <xf numFmtId="1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2" borderId="0" xfId="0" applyFont="1" applyFill="1" applyBorder="1"/>
    <xf numFmtId="0" fontId="0" fillId="2" borderId="0" xfId="0" applyFill="1" applyBorder="1"/>
    <xf numFmtId="0" fontId="2" fillId="2" borderId="8" xfId="0" applyFont="1" applyFill="1" applyBorder="1"/>
    <xf numFmtId="0" fontId="0" fillId="2" borderId="8" xfId="0" applyFill="1" applyBorder="1"/>
    <xf numFmtId="0" fontId="3" fillId="3" borderId="0" xfId="0" applyFont="1" applyFill="1" applyAlignment="1">
      <alignment horizontal="left" vertical="center" wrapText="1"/>
    </xf>
    <xf numFmtId="0" fontId="5" fillId="3" borderId="0" xfId="1" quotePrefix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679450</xdr:colOff>
          <xdr:row>1</xdr:row>
          <xdr:rowOff>38100</xdr:rowOff>
        </xdr:from>
        <xdr:to>
          <xdr:col>21</xdr:col>
          <xdr:colOff>431800</xdr:colOff>
          <xdr:row>19</xdr:row>
          <xdr:rowOff>31750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50800</xdr:rowOff>
        </xdr:from>
        <xdr:to>
          <xdr:col>7</xdr:col>
          <xdr:colOff>565150</xdr:colOff>
          <xdr:row>18</xdr:row>
          <xdr:rowOff>19050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180975</xdr:colOff>
      <xdr:row>21</xdr:row>
      <xdr:rowOff>4762</xdr:rowOff>
    </xdr:from>
    <xdr:ext cx="3594382" cy="80688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3201650" y="4062412"/>
              <a:ext cx="3594382" cy="8068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l-GR" sz="1800" i="1">
                        <a:latin typeface="Cambria Math" panose="02040503050406030204" pitchFamily="18" charset="0"/>
                      </a:rPr>
                      <m:t>λ</m:t>
                    </m:r>
                    <m:r>
                      <a:rPr lang="en-ZA" sz="1800" b="0" i="1">
                        <a:latin typeface="Cambria Math" panose="02040503050406030204" pitchFamily="18" charset="0"/>
                      </a:rPr>
                      <m:t>=0.0055[1+</m:t>
                    </m:r>
                    <m:sSup>
                      <m:sSupPr>
                        <m:ctrlPr>
                          <a:rPr lang="en-ZA" sz="18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d>
                          <m:dPr>
                            <m:ctrlPr>
                              <a:rPr lang="en-ZA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ZA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ZA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20000</m:t>
                                </m:r>
                                <m:r>
                                  <a:rPr lang="en-ZA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𝑘𝑠</m:t>
                                </m:r>
                              </m:num>
                              <m:den>
                                <m:r>
                                  <a:rPr lang="en-ZA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𝐷</m:t>
                                </m:r>
                              </m:den>
                            </m:f>
                            <m:r>
                              <a:rPr lang="en-ZA" sz="18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+</m:t>
                            </m:r>
                            <m:f>
                              <m:fPr>
                                <m:ctrlPr>
                                  <a:rPr lang="en-ZA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sSup>
                                  <m:sSupPr>
                                    <m:ctrlPr>
                                      <a:rPr lang="en-ZA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pPr>
                                  <m:e>
                                    <m:r>
                                      <a:rPr lang="en-ZA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10</m:t>
                                    </m:r>
                                  </m:e>
                                  <m:sup>
                                    <m:r>
                                      <a:rPr lang="en-ZA" sz="18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6</m:t>
                                    </m:r>
                                  </m:sup>
                                </m:sSup>
                              </m:num>
                              <m:den>
                                <m:r>
                                  <a:rPr lang="en-ZA" sz="18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𝑅𝑒</m:t>
                                </m:r>
                              </m:den>
                            </m:f>
                          </m:e>
                        </m:d>
                      </m:e>
                      <m:sup>
                        <m:f>
                          <m:fPr>
                            <m:ctrlPr>
                              <a:rPr lang="en-ZA" sz="18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ZA" sz="1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num>
                          <m:den>
                            <m:r>
                              <a:rPr lang="en-ZA" sz="1800" b="0" i="1">
                                <a:latin typeface="Cambria Math" panose="02040503050406030204" pitchFamily="18" charset="0"/>
                              </a:rPr>
                              <m:t>3</m:t>
                            </m:r>
                          </m:den>
                        </m:f>
                      </m:sup>
                    </m:sSup>
                    <m:r>
                      <a:rPr lang="en-ZA" sz="18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en-ZA" sz="18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13201650" y="4062412"/>
              <a:ext cx="3594382" cy="8068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l-GR" sz="1800" i="0">
                  <a:latin typeface="Cambria Math" panose="02040503050406030204" pitchFamily="18" charset="0"/>
                </a:rPr>
                <a:t>λ</a:t>
              </a:r>
              <a:r>
                <a:rPr lang="en-ZA" sz="1800" b="0" i="0">
                  <a:latin typeface="Cambria Math" panose="02040503050406030204" pitchFamily="18" charset="0"/>
                </a:rPr>
                <a:t>=0.0055[1+</a:t>
              </a:r>
              <a:r>
                <a:rPr lang="en-ZA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</a:t>
              </a:r>
              <a:r>
                <a:rPr lang="en-ZA" sz="18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20000𝑘𝑠/𝐷+〖10〗^6/𝑅𝑒</a:t>
              </a:r>
              <a:r>
                <a:rPr lang="en-ZA" sz="18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)^(</a:t>
              </a:r>
              <a:r>
                <a:rPr lang="en-ZA" sz="1800" b="0" i="0">
                  <a:latin typeface="Cambria Math" panose="02040503050406030204" pitchFamily="18" charset="0"/>
                </a:rPr>
                <a:t>1/3)]</a:t>
              </a:r>
              <a:endParaRPr lang="en-ZA" sz="1800"/>
            </a:p>
          </xdr:txBody>
        </xdr:sp>
      </mc:Fallback>
    </mc:AlternateContent>
    <xdr:clientData/>
  </xdr:oneCellAnchor>
  <xdr:oneCellAnchor>
    <xdr:from>
      <xdr:col>16</xdr:col>
      <xdr:colOff>638175</xdr:colOff>
      <xdr:row>26</xdr:row>
      <xdr:rowOff>109537</xdr:rowOff>
    </xdr:from>
    <xdr:ext cx="1562100" cy="5373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3658850" y="5119687"/>
              <a:ext cx="1562100" cy="5373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ZA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ZA" sz="1600" b="0" i="1">
                            <a:latin typeface="Cambria Math" panose="02040503050406030204" pitchFamily="18" charset="0"/>
                          </a:rPr>
                          <m:t>h</m:t>
                        </m:r>
                      </m:e>
                      <m:sub>
                        <m:r>
                          <a:rPr lang="en-ZA" sz="1600" b="0" i="1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</m:sSub>
                    <m:r>
                      <a:rPr lang="en-ZA" sz="16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ZA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ZA" sz="1600" b="0" i="1">
                            <a:latin typeface="Cambria Math" panose="02040503050406030204" pitchFamily="18" charset="0"/>
                          </a:rPr>
                          <m:t>8</m:t>
                        </m:r>
                        <m:r>
                          <m:rPr>
                            <m:sty m:val="p"/>
                          </m:rPr>
                          <a:rPr lang="el-GR" sz="1600" b="0" i="1">
                            <a:latin typeface="Cambria Math" panose="02040503050406030204" pitchFamily="18" charset="0"/>
                          </a:rPr>
                          <m:t>λ</m:t>
                        </m:r>
                        <m:r>
                          <a:rPr lang="en-ZA" sz="1600" b="0" i="1">
                            <a:latin typeface="Cambria Math" panose="02040503050406030204" pitchFamily="18" charset="0"/>
                          </a:rPr>
                          <m:t>𝐿</m:t>
                        </m:r>
                        <m:sSup>
                          <m:sSupPr>
                            <m:ctrlPr>
                              <a:rPr lang="en-ZA" sz="16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ZA" sz="1600" b="0" i="1">
                                <a:latin typeface="Cambria Math" panose="02040503050406030204" pitchFamily="18" charset="0"/>
                              </a:rPr>
                              <m:t>𝑄</m:t>
                            </m:r>
                          </m:e>
                          <m:sup>
                            <m:r>
                              <a:rPr lang="en-ZA" sz="16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ZA" sz="16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ZA" sz="16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𝜋</m:t>
                            </m:r>
                          </m:e>
                          <m:sup>
                            <m:r>
                              <a:rPr lang="en-ZA" sz="16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n-ZA" sz="1600" b="0" i="1">
                            <a:latin typeface="Cambria Math" panose="02040503050406030204" pitchFamily="18" charset="0"/>
                          </a:rPr>
                          <m:t>𝑔</m:t>
                        </m:r>
                        <m:sSup>
                          <m:sSupPr>
                            <m:ctrlPr>
                              <a:rPr lang="en-ZA" sz="16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ZA" sz="16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p>
                            <m:r>
                              <a:rPr lang="en-ZA" sz="1600" b="0" i="1">
                                <a:latin typeface="Cambria Math" panose="02040503050406030204" pitchFamily="18" charset="0"/>
                              </a:rPr>
                              <m:t>5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n-ZA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3658850" y="5119687"/>
              <a:ext cx="1562100" cy="5373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ZA" sz="1600" b="0" i="0">
                  <a:latin typeface="Cambria Math" panose="02040503050406030204" pitchFamily="18" charset="0"/>
                </a:rPr>
                <a:t>ℎ_𝑓=(8</a:t>
              </a:r>
              <a:r>
                <a:rPr lang="el-GR" sz="1600" b="0" i="0">
                  <a:latin typeface="Cambria Math" panose="02040503050406030204" pitchFamily="18" charset="0"/>
                </a:rPr>
                <a:t>λ</a:t>
              </a:r>
              <a:r>
                <a:rPr lang="en-ZA" sz="1600" b="0" i="0">
                  <a:latin typeface="Cambria Math" panose="02040503050406030204" pitchFamily="18" charset="0"/>
                </a:rPr>
                <a:t>𝐿𝑄^2)/(</a:t>
              </a:r>
              <a:r>
                <a:rPr lang="en-ZA" sz="16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𝜋^</a:t>
              </a:r>
              <a:r>
                <a:rPr lang="en-ZA" sz="1600" b="0" i="0">
                  <a:latin typeface="Cambria Math" panose="02040503050406030204" pitchFamily="18" charset="0"/>
                </a:rPr>
                <a:t>2 𝑔𝐷^5 )</a:t>
              </a:r>
              <a:endParaRPr lang="en-ZA" sz="1600"/>
            </a:p>
          </xdr:txBody>
        </xdr:sp>
      </mc:Fallback>
    </mc:AlternateContent>
    <xdr:clientData/>
  </xdr:oneCellAnchor>
  <xdr:twoCellAnchor>
    <xdr:from>
      <xdr:col>6</xdr:col>
      <xdr:colOff>82550</xdr:colOff>
      <xdr:row>22</xdr:row>
      <xdr:rowOff>31750</xdr:rowOff>
    </xdr:from>
    <xdr:to>
      <xdr:col>16</xdr:col>
      <xdr:colOff>19050</xdr:colOff>
      <xdr:row>44</xdr:row>
      <xdr:rowOff>184150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4654550" y="4705350"/>
          <a:ext cx="8299450" cy="4495800"/>
          <a:chOff x="4654550" y="4413250"/>
          <a:chExt cx="8299450" cy="4495800"/>
        </a:xfrm>
      </xdr:grpSpPr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5346700" y="4673600"/>
            <a:ext cx="6883400" cy="3460750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4654550" y="8147050"/>
            <a:ext cx="704850" cy="762000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2230100" y="4413250"/>
            <a:ext cx="723900" cy="762000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</xdr:col>
      <xdr:colOff>101600</xdr:colOff>
      <xdr:row>28</xdr:row>
      <xdr:rowOff>31750</xdr:rowOff>
    </xdr:from>
    <xdr:to>
      <xdr:col>16</xdr:col>
      <xdr:colOff>6350</xdr:colOff>
      <xdr:row>50</xdr:row>
      <xdr:rowOff>184150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4673600" y="5886450"/>
          <a:ext cx="8267700" cy="4495800"/>
          <a:chOff x="3943350" y="4413250"/>
          <a:chExt cx="8267700" cy="4495800"/>
        </a:xfrm>
      </xdr:grpSpPr>
      <xdr:cxnSp macro="">
        <xdr:nvCxnSpPr>
          <xdr:cNvPr id="22" name="Straight Arrow Connector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>
            <a:stCxn id="24" idx="1"/>
          </xdr:cNvCxnSpPr>
        </xdr:nvCxnSpPr>
        <xdr:spPr>
          <a:xfrm flipH="1">
            <a:off x="4686300" y="4794250"/>
            <a:ext cx="6800850" cy="3321050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3943350" y="8147050"/>
            <a:ext cx="704850" cy="762000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1487150" y="4413250"/>
            <a:ext cx="723900" cy="762000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6</xdr:col>
      <xdr:colOff>82550</xdr:colOff>
      <xdr:row>34</xdr:row>
      <xdr:rowOff>31750</xdr:rowOff>
    </xdr:from>
    <xdr:to>
      <xdr:col>16</xdr:col>
      <xdr:colOff>19050</xdr:colOff>
      <xdr:row>56</xdr:row>
      <xdr:rowOff>184150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4654550" y="7067550"/>
          <a:ext cx="8299450" cy="4495800"/>
          <a:chOff x="4629150" y="4413250"/>
          <a:chExt cx="8299450" cy="4495800"/>
        </a:xfrm>
      </xdr:grpSpPr>
      <xdr:cxnSp macro="">
        <xdr:nvCxnSpPr>
          <xdr:cNvPr id="26" name="Straight Arrow Connector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 flipH="1">
            <a:off x="5346700" y="4826000"/>
            <a:ext cx="6864350" cy="3295650"/>
          </a:xfrm>
          <a:prstGeom prst="straightConnector1">
            <a:avLst/>
          </a:prstGeom>
          <a:ln w="1905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4629150" y="8147050"/>
            <a:ext cx="704850" cy="762000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12204700" y="4413250"/>
            <a:ext cx="723900" cy="762000"/>
          </a:xfrm>
          <a:prstGeom prst="rect">
            <a:avLst/>
          </a:prstGeom>
          <a:noFill/>
          <a:ln w="222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114300</xdr:colOff>
          <xdr:row>5</xdr:row>
          <xdr:rowOff>133350</xdr:rowOff>
        </xdr:from>
        <xdr:to>
          <xdr:col>9</xdr:col>
          <xdr:colOff>755650</xdr:colOff>
          <xdr:row>24</xdr:row>
          <xdr:rowOff>12700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PowerPoint_Slide1.sldx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s://drive.google.com/file/d/0B29kBjmISsLMeEdCSVFHcHZBODQ/edit" TargetMode="External"/><Relationship Id="rId1" Type="http://schemas.openxmlformats.org/officeDocument/2006/relationships/hyperlink" Target="https://www.youtube.com/watch?v=M8f1FNgeq7o" TargetMode="External"/><Relationship Id="rId6" Type="http://schemas.openxmlformats.org/officeDocument/2006/relationships/package" Target="../embeddings/Microsoft_PowerPoint_Slide.sld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PowerPoint_Slide2.sld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210"/>
  <sheetViews>
    <sheetView tabSelected="1" topLeftCell="A16" workbookViewId="0">
      <selection activeCell="K19" sqref="K19:M19"/>
    </sheetView>
  </sheetViews>
  <sheetFormatPr defaultRowHeight="15.5" x14ac:dyDescent="0.35"/>
  <cols>
    <col min="10" max="10" width="14.69140625" bestFit="1" customWidth="1"/>
    <col min="12" max="12" width="12.765625" bestFit="1" customWidth="1"/>
  </cols>
  <sheetData>
    <row r="3" spans="10:13" x14ac:dyDescent="0.35">
      <c r="J3" s="1"/>
      <c r="K3" s="1"/>
      <c r="L3" s="2"/>
      <c r="M3" s="3"/>
    </row>
    <row r="4" spans="10:13" x14ac:dyDescent="0.35">
      <c r="J4" s="7" t="s">
        <v>4</v>
      </c>
      <c r="K4" s="4" t="s">
        <v>0</v>
      </c>
      <c r="L4" s="5" t="s">
        <v>1</v>
      </c>
      <c r="M4" s="6" t="s">
        <v>2</v>
      </c>
    </row>
    <row r="5" spans="10:13" x14ac:dyDescent="0.35">
      <c r="J5" s="4" t="s">
        <v>3</v>
      </c>
      <c r="K5" s="4">
        <v>5000</v>
      </c>
      <c r="L5" s="5">
        <v>0.65</v>
      </c>
      <c r="M5" s="6">
        <v>1E-4</v>
      </c>
    </row>
    <row r="6" spans="10:13" x14ac:dyDescent="0.35">
      <c r="J6" s="4">
        <v>1</v>
      </c>
      <c r="K6" s="4">
        <v>1000</v>
      </c>
      <c r="L6" s="5">
        <v>0.4</v>
      </c>
      <c r="M6" s="6">
        <v>5.0000000000000002E-5</v>
      </c>
    </row>
    <row r="7" spans="10:13" x14ac:dyDescent="0.35">
      <c r="J7" s="4">
        <v>2</v>
      </c>
      <c r="K7" s="4">
        <v>2000</v>
      </c>
      <c r="L7" s="5">
        <v>0.45</v>
      </c>
      <c r="M7" s="6">
        <v>5.0000000000000002E-5</v>
      </c>
    </row>
    <row r="8" spans="10:13" x14ac:dyDescent="0.35">
      <c r="J8" s="4">
        <v>3</v>
      </c>
      <c r="K8" s="4">
        <v>1000</v>
      </c>
      <c r="L8" s="5">
        <v>0.3</v>
      </c>
      <c r="M8" s="6">
        <v>5.0000000000000002E-5</v>
      </c>
    </row>
    <row r="9" spans="10:13" x14ac:dyDescent="0.35">
      <c r="J9" s="4">
        <v>4</v>
      </c>
      <c r="K9" s="4">
        <v>2000</v>
      </c>
      <c r="L9" s="5">
        <v>0.3</v>
      </c>
      <c r="M9" s="6">
        <v>5.0000000000000002E-5</v>
      </c>
    </row>
    <row r="10" spans="10:13" x14ac:dyDescent="0.35">
      <c r="J10" s="4">
        <v>5</v>
      </c>
      <c r="K10" s="4">
        <v>1000</v>
      </c>
      <c r="L10" s="5">
        <v>0.4</v>
      </c>
      <c r="M10" s="6">
        <v>3.0000000000000001E-5</v>
      </c>
    </row>
    <row r="11" spans="10:13" x14ac:dyDescent="0.35">
      <c r="J11" s="4">
        <v>6</v>
      </c>
      <c r="K11" s="4">
        <v>750</v>
      </c>
      <c r="L11" s="5">
        <v>0.3</v>
      </c>
      <c r="M11" s="6">
        <v>3.0000000000000001E-5</v>
      </c>
    </row>
    <row r="12" spans="10:13" x14ac:dyDescent="0.35">
      <c r="J12" s="4">
        <v>7</v>
      </c>
      <c r="K12" s="4">
        <v>2200</v>
      </c>
      <c r="L12" s="5">
        <v>0.3</v>
      </c>
      <c r="M12" s="6">
        <v>3.0000000000000001E-5</v>
      </c>
    </row>
    <row r="13" spans="10:13" x14ac:dyDescent="0.35">
      <c r="J13" s="4">
        <v>8</v>
      </c>
      <c r="K13" s="4">
        <v>2000</v>
      </c>
      <c r="L13" s="5">
        <v>0.3</v>
      </c>
      <c r="M13" s="6">
        <v>3.0000000000000001E-5</v>
      </c>
    </row>
    <row r="14" spans="10:13" x14ac:dyDescent="0.35">
      <c r="J14" s="4">
        <v>9</v>
      </c>
      <c r="K14" s="4">
        <v>500</v>
      </c>
      <c r="L14" s="5">
        <v>0.25</v>
      </c>
      <c r="M14" s="6">
        <v>3.0000000000000001E-5</v>
      </c>
    </row>
    <row r="15" spans="10:13" x14ac:dyDescent="0.35">
      <c r="J15" s="4">
        <v>10</v>
      </c>
      <c r="K15" s="4">
        <v>2200</v>
      </c>
      <c r="L15" s="5">
        <v>0.25</v>
      </c>
      <c r="M15" s="6">
        <v>3.0000000000000001E-5</v>
      </c>
    </row>
    <row r="18" spans="1:16" ht="3" customHeight="1" x14ac:dyDescent="0.35">
      <c r="J18" t="s">
        <v>5</v>
      </c>
      <c r="K18" s="8">
        <v>1.13E-6</v>
      </c>
      <c r="L18" t="s">
        <v>6</v>
      </c>
    </row>
    <row r="19" spans="1:16" ht="54.5" customHeight="1" x14ac:dyDescent="0.35">
      <c r="D19" s="27" t="s">
        <v>35</v>
      </c>
      <c r="E19" s="27"/>
      <c r="F19" s="27"/>
      <c r="G19" s="27"/>
      <c r="H19" s="27"/>
      <c r="I19" s="27"/>
      <c r="J19" s="27"/>
      <c r="K19" s="28" t="s">
        <v>36</v>
      </c>
      <c r="L19" s="28"/>
      <c r="M19" s="28"/>
    </row>
    <row r="21" spans="1:16" ht="16" thickBot="1" x14ac:dyDescent="0.4">
      <c r="H21" t="s">
        <v>18</v>
      </c>
      <c r="I21" t="s">
        <v>19</v>
      </c>
    </row>
    <row r="22" spans="1:16" x14ac:dyDescent="0.35">
      <c r="A22" s="14" t="s">
        <v>7</v>
      </c>
      <c r="B22" s="15"/>
      <c r="C22" s="16" t="s">
        <v>9</v>
      </c>
      <c r="D22" s="16" t="s">
        <v>0</v>
      </c>
      <c r="E22" s="16" t="s">
        <v>1</v>
      </c>
      <c r="F22" s="16" t="s">
        <v>15</v>
      </c>
      <c r="G22" s="16" t="s">
        <v>16</v>
      </c>
      <c r="H22" s="16" t="s">
        <v>17</v>
      </c>
      <c r="I22" s="16" t="s">
        <v>10</v>
      </c>
      <c r="J22" s="16" t="s">
        <v>11</v>
      </c>
      <c r="K22" s="16" t="s">
        <v>12</v>
      </c>
      <c r="L22" s="16" t="s">
        <v>20</v>
      </c>
      <c r="M22" s="16" t="s">
        <v>21</v>
      </c>
      <c r="N22" s="16" t="s">
        <v>23</v>
      </c>
      <c r="O22" s="16" t="s">
        <v>24</v>
      </c>
      <c r="P22" s="17" t="s">
        <v>25</v>
      </c>
    </row>
    <row r="23" spans="1:16" x14ac:dyDescent="0.35">
      <c r="A23" s="18"/>
      <c r="B23" s="12" t="s">
        <v>8</v>
      </c>
      <c r="C23" s="12">
        <v>1</v>
      </c>
      <c r="D23" s="9">
        <v>1000</v>
      </c>
      <c r="E23" s="10">
        <v>0.4</v>
      </c>
      <c r="F23" s="11">
        <v>5.0000000000000002E-5</v>
      </c>
      <c r="G23" s="12">
        <v>-103.56</v>
      </c>
      <c r="H23" s="12">
        <f>G23/1000/(0.25*PI()*E23^2)</f>
        <v>-0.82410429532983398</v>
      </c>
      <c r="I23" s="12">
        <f>ABS(H23*E23/$K$18)</f>
        <v>291718.33463002974</v>
      </c>
      <c r="J23" s="12">
        <f>0.0055*(1+POWER(20000*F23/E23+10^6/I23,1/3))</f>
        <v>1.5454005573754696E-2</v>
      </c>
      <c r="K23" s="12">
        <f>8*J23*D23*(G23/1000)^2/(PI()*PI()*9.81*E23^5)*SIGN(G23)</f>
        <v>-1.3373541374859554</v>
      </c>
      <c r="L23" s="12">
        <f>K23/(G23)</f>
        <v>1.2913809747836572E-2</v>
      </c>
      <c r="M23" s="12">
        <f>-K27/(2*L27)</f>
        <v>-6.1619649661110261</v>
      </c>
      <c r="N23" s="12"/>
      <c r="O23" s="12">
        <f>M23-N23</f>
        <v>-6.1619649661110261</v>
      </c>
      <c r="P23" s="19">
        <f>G23+O23</f>
        <v>-109.72196496611103</v>
      </c>
    </row>
    <row r="24" spans="1:16" x14ac:dyDescent="0.35">
      <c r="A24" s="18"/>
      <c r="B24" s="12"/>
      <c r="C24" s="12">
        <v>2</v>
      </c>
      <c r="D24" s="9">
        <v>2000</v>
      </c>
      <c r="E24" s="10">
        <v>0.45</v>
      </c>
      <c r="F24" s="11">
        <v>5.0000000000000002E-5</v>
      </c>
      <c r="G24" s="12">
        <v>200</v>
      </c>
      <c r="H24" s="12">
        <f t="shared" ref="H24:H26" si="0">G24/1000/(0.25*PI()*E24^2)</f>
        <v>1.2575205380100372</v>
      </c>
      <c r="I24" s="12">
        <f t="shared" ref="I24:I26" si="1">ABS(H24*E24/$K$18)</f>
        <v>500782.51513674046</v>
      </c>
      <c r="J24" s="12">
        <f t="shared" ref="J24:J26" si="2">0.0055*(1+POWER(20000*F24/E24+10^6/I24,1/3))</f>
        <v>1.4387286785260682E-2</v>
      </c>
      <c r="K24" s="12">
        <f t="shared" ref="K24:K26" si="3">8*J24*D24*(G24/1000)^2/(PI()*PI()*9.81*E24^5)*SIGN(G24)</f>
        <v>5.1537999021493803</v>
      </c>
      <c r="L24" s="12">
        <f t="shared" ref="L24:L26" si="4">K24/(G24)</f>
        <v>2.57689995107469E-2</v>
      </c>
      <c r="M24" s="12">
        <f>-K27/(2*L27)</f>
        <v>-6.1619649661110261</v>
      </c>
      <c r="N24" s="12"/>
      <c r="O24" s="12">
        <f t="shared" ref="O24:O38" si="5">M24-N24</f>
        <v>-6.1619649661110261</v>
      </c>
      <c r="P24" s="19">
        <f t="shared" ref="P24:P38" si="6">G24+O24</f>
        <v>193.83803503388899</v>
      </c>
    </row>
    <row r="25" spans="1:16" x14ac:dyDescent="0.35">
      <c r="A25" s="18"/>
      <c r="B25" s="12"/>
      <c r="C25" s="12">
        <v>3</v>
      </c>
      <c r="D25" s="9">
        <v>1000</v>
      </c>
      <c r="E25" s="10">
        <v>0.3</v>
      </c>
      <c r="F25" s="11">
        <v>5.0000000000000002E-5</v>
      </c>
      <c r="G25" s="12">
        <v>40</v>
      </c>
      <c r="H25" s="12">
        <f t="shared" si="0"/>
        <v>0.56588424210451671</v>
      </c>
      <c r="I25" s="12">
        <f t="shared" si="1"/>
        <v>150234.75454102215</v>
      </c>
      <c r="J25" s="12">
        <f t="shared" si="2"/>
        <v>1.7345274770542533E-2</v>
      </c>
      <c r="K25" s="12">
        <f t="shared" si="3"/>
        <v>0.94366126194056377</v>
      </c>
      <c r="L25" s="12">
        <f t="shared" si="4"/>
        <v>2.3591531548514094E-2</v>
      </c>
      <c r="M25" s="12">
        <f>-K27/(2*L27)</f>
        <v>-6.1619649661110261</v>
      </c>
      <c r="N25" s="12">
        <f>M29</f>
        <v>-55.326248603822819</v>
      </c>
      <c r="O25" s="12">
        <f t="shared" si="5"/>
        <v>49.16428363771179</v>
      </c>
      <c r="P25" s="19">
        <f t="shared" si="6"/>
        <v>89.16428363771179</v>
      </c>
    </row>
    <row r="26" spans="1:16" x14ac:dyDescent="0.35">
      <c r="A26" s="18"/>
      <c r="B26" s="12"/>
      <c r="C26" s="12">
        <v>4</v>
      </c>
      <c r="D26" s="9">
        <v>2000</v>
      </c>
      <c r="E26" s="10">
        <v>0.3</v>
      </c>
      <c r="F26" s="11">
        <v>5.0000000000000002E-5</v>
      </c>
      <c r="G26" s="13">
        <v>-53.56</v>
      </c>
      <c r="H26" s="12">
        <f t="shared" si="0"/>
        <v>-0.75771900017794802</v>
      </c>
      <c r="I26" s="12">
        <f t="shared" si="1"/>
        <v>201164.33633042866</v>
      </c>
      <c r="J26" s="12">
        <f t="shared" si="2"/>
        <v>1.663778066438593E-2</v>
      </c>
      <c r="K26" s="12">
        <f t="shared" si="3"/>
        <v>-3.2457979951963392</v>
      </c>
      <c r="L26" s="12">
        <f t="shared" si="4"/>
        <v>6.0601157490596323E-2</v>
      </c>
      <c r="M26" s="12">
        <f>-K27/(2*L27)</f>
        <v>-6.1619649661110261</v>
      </c>
      <c r="N26" s="12">
        <f>M35</f>
        <v>-25.348380314578545</v>
      </c>
      <c r="O26" s="12">
        <f t="shared" si="5"/>
        <v>19.18641534846752</v>
      </c>
      <c r="P26" s="19">
        <f t="shared" si="6"/>
        <v>-34.373584651532482</v>
      </c>
    </row>
    <row r="27" spans="1:16" x14ac:dyDescent="0.35">
      <c r="A27" s="18"/>
      <c r="B27" s="12"/>
      <c r="C27" s="12"/>
      <c r="D27" s="12"/>
      <c r="E27" s="12"/>
      <c r="F27" s="23" t="s">
        <v>22</v>
      </c>
      <c r="G27" s="24"/>
      <c r="H27" s="24"/>
      <c r="I27" s="24"/>
      <c r="J27" s="24"/>
      <c r="K27" s="24">
        <f>SUM(K23:K26)</f>
        <v>1.5143090314076497</v>
      </c>
      <c r="L27" s="24">
        <f>SUM(L23:L26)</f>
        <v>0.1228754982976939</v>
      </c>
      <c r="M27" s="12"/>
      <c r="N27" s="12"/>
      <c r="O27" s="12"/>
      <c r="P27" s="19"/>
    </row>
    <row r="28" spans="1:16" x14ac:dyDescent="0.35">
      <c r="A28" s="18"/>
      <c r="B28" s="12" t="s">
        <v>13</v>
      </c>
      <c r="C28" s="12"/>
      <c r="D28" s="9"/>
      <c r="E28" s="10"/>
      <c r="F28" s="11"/>
      <c r="G28" s="13"/>
      <c r="H28" s="12"/>
      <c r="I28" s="12"/>
      <c r="J28" s="12"/>
      <c r="K28" s="12"/>
      <c r="L28" s="12"/>
      <c r="M28" s="12"/>
      <c r="N28" s="12"/>
      <c r="O28" s="12"/>
      <c r="P28" s="19"/>
    </row>
    <row r="29" spans="1:16" x14ac:dyDescent="0.35">
      <c r="A29" s="18"/>
      <c r="B29" s="12"/>
      <c r="C29" s="12">
        <v>3</v>
      </c>
      <c r="D29" s="9">
        <v>1000</v>
      </c>
      <c r="E29" s="10">
        <v>0.3</v>
      </c>
      <c r="F29" s="11">
        <v>5.0000000000000002E-5</v>
      </c>
      <c r="G29" s="13">
        <v>-40</v>
      </c>
      <c r="H29" s="12">
        <f>G29/1000/(0.25*PI()*E29^2)</f>
        <v>-0.56588424210451671</v>
      </c>
      <c r="I29" s="12">
        <f>ABS(H29*E29/$K$18)</f>
        <v>150234.75454102215</v>
      </c>
      <c r="J29" s="12">
        <f>0.0055*(1+POWER(20000*F29/E29+10^6/I29,1/3))</f>
        <v>1.7345274770542533E-2</v>
      </c>
      <c r="K29" s="12">
        <f>8*J29*D29*(G29/1000)^2/(PI()*PI()*9.81*E29^5)*SIGN(G29)</f>
        <v>-0.94366126194056377</v>
      </c>
      <c r="L29" s="12">
        <f>K29/(G29)</f>
        <v>2.3591531548514094E-2</v>
      </c>
      <c r="M29" s="12">
        <f>-K33/(2*L33)</f>
        <v>-55.326248603822819</v>
      </c>
      <c r="N29" s="12">
        <f>M25</f>
        <v>-6.1619649661110261</v>
      </c>
      <c r="O29" s="12">
        <f t="shared" si="5"/>
        <v>-49.16428363771179</v>
      </c>
      <c r="P29" s="19">
        <f t="shared" si="6"/>
        <v>-89.16428363771179</v>
      </c>
    </row>
    <row r="30" spans="1:16" x14ac:dyDescent="0.35">
      <c r="A30" s="18"/>
      <c r="B30" s="12"/>
      <c r="C30" s="12">
        <v>8</v>
      </c>
      <c r="D30" s="9">
        <v>2000</v>
      </c>
      <c r="E30" s="10">
        <v>0.3</v>
      </c>
      <c r="F30" s="11">
        <v>3.0000000000000001E-5</v>
      </c>
      <c r="G30" s="13">
        <v>160</v>
      </c>
      <c r="H30" s="12">
        <f t="shared" ref="H30:H32" si="7">G30/1000/(0.25*PI()*E30^2)</f>
        <v>2.2635369684180668</v>
      </c>
      <c r="I30" s="12">
        <f t="shared" ref="I30:I32" si="8">ABS(H30*E30/$K$18)</f>
        <v>600939.0181640886</v>
      </c>
      <c r="J30" s="12">
        <f t="shared" ref="J30:J32" si="9">0.0055*(1+POWER(20000*F30/E30+10^6/I30,1/3))</f>
        <v>1.3979110758260456E-2</v>
      </c>
      <c r="K30" s="12">
        <f t="shared" ref="K30:K32" si="10">8*J30*D30*(G30/1000)^2/(PI()*PI()*9.81*E30^5)*SIGN(G30)</f>
        <v>24.336855722989483</v>
      </c>
      <c r="L30" s="12">
        <f t="shared" ref="L30:L32" si="11">K30/(G30)</f>
        <v>0.15210534826868427</v>
      </c>
      <c r="M30" s="12">
        <f>-K33/(2*L33)</f>
        <v>-55.326248603822819</v>
      </c>
      <c r="N30" s="12"/>
      <c r="O30" s="12">
        <f t="shared" si="5"/>
        <v>-55.326248603822819</v>
      </c>
      <c r="P30" s="19">
        <f t="shared" si="6"/>
        <v>104.67375139617718</v>
      </c>
    </row>
    <row r="31" spans="1:16" x14ac:dyDescent="0.35">
      <c r="A31" s="18"/>
      <c r="B31" s="12"/>
      <c r="C31" s="12">
        <v>9</v>
      </c>
      <c r="D31" s="9">
        <v>500</v>
      </c>
      <c r="E31" s="10">
        <v>0.25</v>
      </c>
      <c r="F31" s="11">
        <v>3.0000000000000001E-5</v>
      </c>
      <c r="G31" s="13">
        <v>7.22</v>
      </c>
      <c r="H31" s="12">
        <f t="shared" si="7"/>
        <v>0.14708463220780599</v>
      </c>
      <c r="I31" s="12">
        <f t="shared" si="8"/>
        <v>32540.847833585394</v>
      </c>
      <c r="J31" s="12">
        <f t="shared" si="9"/>
        <v>2.31646818351267E-2</v>
      </c>
      <c r="K31" s="12">
        <f t="shared" si="10"/>
        <v>5.1084827347186196E-2</v>
      </c>
      <c r="L31" s="12">
        <f t="shared" si="11"/>
        <v>7.0754608514108303E-3</v>
      </c>
      <c r="M31" s="12">
        <f>-K33/(2*L33)</f>
        <v>-55.326248603822819</v>
      </c>
      <c r="N31" s="12"/>
      <c r="O31" s="12">
        <f t="shared" si="5"/>
        <v>-55.326248603822819</v>
      </c>
      <c r="P31" s="19">
        <f t="shared" si="6"/>
        <v>-48.10624860382282</v>
      </c>
    </row>
    <row r="32" spans="1:16" x14ac:dyDescent="0.35">
      <c r="A32" s="18"/>
      <c r="B32" s="12"/>
      <c r="C32" s="12">
        <v>10</v>
      </c>
      <c r="D32" s="9">
        <v>2200</v>
      </c>
      <c r="E32" s="10">
        <v>0.25</v>
      </c>
      <c r="F32" s="11">
        <v>3.0000000000000001E-5</v>
      </c>
      <c r="G32" s="13">
        <v>7.22</v>
      </c>
      <c r="H32" s="12">
        <f t="shared" si="7"/>
        <v>0.14708463220780599</v>
      </c>
      <c r="I32" s="12">
        <f t="shared" si="8"/>
        <v>32540.847833585394</v>
      </c>
      <c r="J32" s="12">
        <f t="shared" si="9"/>
        <v>2.31646818351267E-2</v>
      </c>
      <c r="K32" s="12">
        <f t="shared" si="10"/>
        <v>0.22477324032761925</v>
      </c>
      <c r="L32" s="12">
        <f t="shared" si="11"/>
        <v>3.1132027746207654E-2</v>
      </c>
      <c r="M32" s="12">
        <f>-K33/(2*L33)</f>
        <v>-55.326248603822819</v>
      </c>
      <c r="N32" s="12"/>
      <c r="O32" s="12">
        <f t="shared" si="5"/>
        <v>-55.326248603822819</v>
      </c>
      <c r="P32" s="19">
        <f t="shared" si="6"/>
        <v>-48.10624860382282</v>
      </c>
    </row>
    <row r="33" spans="1:16" x14ac:dyDescent="0.35">
      <c r="A33" s="18"/>
      <c r="B33" s="12"/>
      <c r="C33" s="12"/>
      <c r="D33" s="12"/>
      <c r="E33" s="12"/>
      <c r="F33" s="23" t="s">
        <v>22</v>
      </c>
      <c r="G33" s="24"/>
      <c r="H33" s="24"/>
      <c r="I33" s="24"/>
      <c r="J33" s="24"/>
      <c r="K33" s="24">
        <f>SUM(K29:K32)</f>
        <v>23.669052528723725</v>
      </c>
      <c r="L33" s="24">
        <f>SUM(L29:L32)</f>
        <v>0.21390436841481686</v>
      </c>
      <c r="M33" s="12"/>
      <c r="N33" s="12"/>
      <c r="O33" s="12"/>
      <c r="P33" s="19"/>
    </row>
    <row r="34" spans="1:16" x14ac:dyDescent="0.35">
      <c r="A34" s="18"/>
      <c r="B34" s="12" t="s">
        <v>14</v>
      </c>
      <c r="C34" s="12"/>
      <c r="D34" s="9"/>
      <c r="E34" s="10"/>
      <c r="F34" s="11"/>
      <c r="G34" s="13"/>
      <c r="H34" s="12"/>
      <c r="I34" s="12"/>
      <c r="J34" s="12"/>
      <c r="K34" s="12"/>
      <c r="L34" s="12"/>
      <c r="M34" s="12"/>
      <c r="N34" s="12"/>
      <c r="O34" s="12"/>
      <c r="P34" s="19"/>
    </row>
    <row r="35" spans="1:16" x14ac:dyDescent="0.35">
      <c r="A35" s="18"/>
      <c r="B35" s="12"/>
      <c r="C35" s="12">
        <v>4</v>
      </c>
      <c r="D35" s="9">
        <v>2000</v>
      </c>
      <c r="E35" s="10">
        <v>0.3</v>
      </c>
      <c r="F35" s="11">
        <v>5.0000000000000002E-5</v>
      </c>
      <c r="G35" s="13">
        <v>53.56</v>
      </c>
      <c r="H35" s="12">
        <f>G35/1000/(0.25*PI()*E35^2)</f>
        <v>0.75771900017794802</v>
      </c>
      <c r="I35" s="12">
        <f>ABS(H35*E35/$K$18)</f>
        <v>201164.33633042866</v>
      </c>
      <c r="J35" s="12">
        <f>0.0055*(1+POWER(20000*F35/E35+10^6/I35,1/3))</f>
        <v>1.663778066438593E-2</v>
      </c>
      <c r="K35" s="12">
        <f>8*J35*D35*(G35/1000)^2/(PI()*PI()*9.81*E35^5)*SIGN(G35)</f>
        <v>3.2457979951963392</v>
      </c>
      <c r="L35" s="12">
        <f>K35/(G35)</f>
        <v>6.0601157490596323E-2</v>
      </c>
      <c r="M35" s="12">
        <f>-K39/(2*L39)</f>
        <v>-25.348380314578545</v>
      </c>
      <c r="N35" s="12">
        <f>M26</f>
        <v>-6.1619649661110261</v>
      </c>
      <c r="O35" s="12">
        <f t="shared" si="5"/>
        <v>-19.18641534846752</v>
      </c>
      <c r="P35" s="19">
        <f t="shared" si="6"/>
        <v>34.373584651532482</v>
      </c>
    </row>
    <row r="36" spans="1:16" x14ac:dyDescent="0.35">
      <c r="A36" s="18"/>
      <c r="B36" s="12"/>
      <c r="C36" s="12">
        <v>5</v>
      </c>
      <c r="D36" s="9">
        <v>1000</v>
      </c>
      <c r="E36" s="10">
        <v>0.4</v>
      </c>
      <c r="F36" s="11">
        <v>3.0000000000000001E-5</v>
      </c>
      <c r="G36" s="13">
        <v>-50</v>
      </c>
      <c r="H36" s="12">
        <f t="shared" ref="H36:H38" si="12">G36/1000/(0.25*PI()*E36^2)</f>
        <v>-0.39788735772973832</v>
      </c>
      <c r="I36" s="12">
        <f t="shared" ref="I36:I38" si="13">ABS(H36*E36/$K$18)</f>
        <v>140845.08238220826</v>
      </c>
      <c r="J36" s="12">
        <f t="shared" ref="J36:J38" si="14">0.0055*(1+POWER(20000*F36/E36+10^6/I36,1/3))</f>
        <v>1.6768397616533738E-2</v>
      </c>
      <c r="K36" s="12">
        <f t="shared" ref="K36:K38" si="15">8*J36*D36*(G36/1000)^2/(PI()*PI()*9.81*E36^5)*SIGN(G36)</f>
        <v>-0.33826171761367413</v>
      </c>
      <c r="L36" s="12">
        <f t="shared" ref="L36:L38" si="16">K36/(G36)</f>
        <v>6.7652343522734823E-3</v>
      </c>
      <c r="M36" s="12">
        <f>-K39/(2*L39)</f>
        <v>-25.348380314578545</v>
      </c>
      <c r="N36" s="12"/>
      <c r="O36" s="12">
        <f t="shared" si="5"/>
        <v>-25.348380314578545</v>
      </c>
      <c r="P36" s="19">
        <f t="shared" si="6"/>
        <v>-75.348380314578549</v>
      </c>
    </row>
    <row r="37" spans="1:16" x14ac:dyDescent="0.35">
      <c r="A37" s="18"/>
      <c r="B37" s="12"/>
      <c r="C37" s="12">
        <v>6</v>
      </c>
      <c r="D37" s="9">
        <v>750</v>
      </c>
      <c r="E37" s="10">
        <v>0.3</v>
      </c>
      <c r="F37" s="11">
        <v>3.0000000000000001E-5</v>
      </c>
      <c r="G37" s="13">
        <v>100.78</v>
      </c>
      <c r="H37" s="12">
        <f t="shared" si="12"/>
        <v>1.4257453479823299</v>
      </c>
      <c r="I37" s="12">
        <f t="shared" si="13"/>
        <v>378516.46406610531</v>
      </c>
      <c r="J37" s="12">
        <f t="shared" si="14"/>
        <v>1.467475336063276E-2</v>
      </c>
      <c r="K37" s="12">
        <f t="shared" si="15"/>
        <v>3.8009813862327677</v>
      </c>
      <c r="L37" s="12">
        <f t="shared" si="16"/>
        <v>3.7715631933248339E-2</v>
      </c>
      <c r="M37" s="12">
        <f>-K39/(2*L39)</f>
        <v>-25.348380314578545</v>
      </c>
      <c r="N37" s="12"/>
      <c r="O37" s="12">
        <f t="shared" si="5"/>
        <v>-25.348380314578545</v>
      </c>
      <c r="P37" s="19">
        <f t="shared" si="6"/>
        <v>75.431619685421452</v>
      </c>
    </row>
    <row r="38" spans="1:16" x14ac:dyDescent="0.35">
      <c r="A38" s="18"/>
      <c r="B38" s="12"/>
      <c r="C38" s="12">
        <v>7</v>
      </c>
      <c r="D38" s="9">
        <v>2200</v>
      </c>
      <c r="E38" s="10">
        <v>0.3</v>
      </c>
      <c r="F38" s="11">
        <v>3.0000000000000001E-5</v>
      </c>
      <c r="G38" s="13">
        <v>-13.8</v>
      </c>
      <c r="H38" s="12">
        <f t="shared" si="12"/>
        <v>-0.19523006352605829</v>
      </c>
      <c r="I38" s="12">
        <f t="shared" si="13"/>
        <v>51830.990316652642</v>
      </c>
      <c r="J38" s="12">
        <f t="shared" si="14"/>
        <v>2.0744442548065969E-2</v>
      </c>
      <c r="K38" s="12">
        <f t="shared" si="15"/>
        <v>-0.29552728438773307</v>
      </c>
      <c r="L38" s="12">
        <f t="shared" si="16"/>
        <v>2.1415020607806742E-2</v>
      </c>
      <c r="M38" s="12">
        <f>-K39/(2*L39)</f>
        <v>-25.348380314578545</v>
      </c>
      <c r="N38" s="12"/>
      <c r="O38" s="12">
        <f t="shared" si="5"/>
        <v>-25.348380314578545</v>
      </c>
      <c r="P38" s="19">
        <f t="shared" si="6"/>
        <v>-39.148380314578546</v>
      </c>
    </row>
    <row r="39" spans="1:16" ht="16" thickBot="1" x14ac:dyDescent="0.4">
      <c r="A39" s="20"/>
      <c r="B39" s="21"/>
      <c r="C39" s="21"/>
      <c r="D39" s="21"/>
      <c r="E39" s="21"/>
      <c r="F39" s="25" t="s">
        <v>22</v>
      </c>
      <c r="G39" s="26"/>
      <c r="H39" s="26"/>
      <c r="I39" s="26"/>
      <c r="J39" s="26"/>
      <c r="K39" s="26">
        <f>SUM(K35:K38)</f>
        <v>6.4129903794277006</v>
      </c>
      <c r="L39" s="26">
        <f>SUM(L35:L38)</f>
        <v>0.12649704438392489</v>
      </c>
      <c r="M39" s="21"/>
      <c r="N39" s="21"/>
      <c r="O39" s="21"/>
      <c r="P39" s="22"/>
    </row>
    <row r="40" spans="1:16" ht="16" thickBot="1" x14ac:dyDescent="0.4"/>
    <row r="41" spans="1:16" x14ac:dyDescent="0.35">
      <c r="A41" s="14" t="s">
        <v>26</v>
      </c>
      <c r="B41" s="15"/>
      <c r="C41" s="16" t="s">
        <v>9</v>
      </c>
      <c r="D41" s="16" t="s">
        <v>0</v>
      </c>
      <c r="E41" s="16" t="s">
        <v>1</v>
      </c>
      <c r="F41" s="16" t="s">
        <v>15</v>
      </c>
      <c r="G41" s="16" t="s">
        <v>16</v>
      </c>
      <c r="H41" s="16" t="s">
        <v>17</v>
      </c>
      <c r="I41" s="16" t="s">
        <v>10</v>
      </c>
      <c r="J41" s="16" t="s">
        <v>11</v>
      </c>
      <c r="K41" s="16" t="s">
        <v>12</v>
      </c>
      <c r="L41" s="16" t="s">
        <v>20</v>
      </c>
      <c r="M41" s="16" t="s">
        <v>21</v>
      </c>
      <c r="N41" s="16" t="s">
        <v>23</v>
      </c>
      <c r="O41" s="16" t="s">
        <v>24</v>
      </c>
      <c r="P41" s="17" t="s">
        <v>25</v>
      </c>
    </row>
    <row r="42" spans="1:16" x14ac:dyDescent="0.35">
      <c r="A42" s="18"/>
      <c r="B42" s="12" t="s">
        <v>8</v>
      </c>
      <c r="C42" s="12">
        <v>1</v>
      </c>
      <c r="D42" s="9">
        <v>1000</v>
      </c>
      <c r="E42" s="10">
        <v>0.4</v>
      </c>
      <c r="F42" s="11">
        <v>5.0000000000000002E-5</v>
      </c>
      <c r="G42" s="12">
        <f>P23</f>
        <v>-109.72196496611103</v>
      </c>
      <c r="H42" s="12">
        <f>G42/1000/(0.25*PI()*E42^2)</f>
        <v>-0.8731396545056167</v>
      </c>
      <c r="I42" s="12">
        <f>ABS(H42*E42/$K$18)</f>
        <v>309075.98389579356</v>
      </c>
      <c r="J42" s="12">
        <f>0.0055*(1+POWER(20000*F42/E42+10^6/I42,1/3))</f>
        <v>1.5345063711722715E-2</v>
      </c>
      <c r="K42" s="12">
        <f>8*J42*D42*(G42/1000)^2/(PI()*PI()*9.81*E42^5)*SIGN(G42)</f>
        <v>-1.4906549505038287</v>
      </c>
      <c r="L42" s="12">
        <f>K42/(G42)</f>
        <v>1.3585747857908266E-2</v>
      </c>
      <c r="M42" s="12">
        <f>-K46/(2*L46)</f>
        <v>-24.181050793129359</v>
      </c>
      <c r="N42" s="12"/>
      <c r="O42" s="12">
        <f>M42-N42</f>
        <v>-24.181050793129359</v>
      </c>
      <c r="P42" s="19">
        <f>G42+O42</f>
        <v>-133.90301575924039</v>
      </c>
    </row>
    <row r="43" spans="1:16" x14ac:dyDescent="0.35">
      <c r="A43" s="18"/>
      <c r="B43" s="12"/>
      <c r="C43" s="12">
        <v>2</v>
      </c>
      <c r="D43" s="9">
        <v>2000</v>
      </c>
      <c r="E43" s="10">
        <v>0.45</v>
      </c>
      <c r="F43" s="11">
        <v>5.0000000000000002E-5</v>
      </c>
      <c r="G43" s="12">
        <f t="shared" ref="G43:G57" si="17">P24</f>
        <v>193.83803503388899</v>
      </c>
      <c r="H43" s="12">
        <f t="shared" ref="H43:H45" si="18">G43/1000/(0.25*PI()*E43^2)</f>
        <v>1.2187765505131225</v>
      </c>
      <c r="I43" s="12">
        <f t="shared" ref="I43:I45" si="19">ABS(H43*E43/$K$18)</f>
        <v>485353.49356717267</v>
      </c>
      <c r="J43" s="12">
        <f t="shared" ref="J43:J45" si="20">0.0055*(1+POWER(20000*F43/E43+10^6/I43,1/3))</f>
        <v>1.4431636828260191E-2</v>
      </c>
      <c r="K43" s="12">
        <f t="shared" ref="K43:K45" si="21">8*J43*D43*(G43/1000)^2/(PI()*PI()*9.81*E43^5)*SIGN(G43)</f>
        <v>4.8560399349664491</v>
      </c>
      <c r="L43" s="12">
        <f t="shared" ref="L43:L45" si="22">K43/(G43)</f>
        <v>2.5052048913503794E-2</v>
      </c>
      <c r="M43" s="12">
        <f>-K46/(2*L46)</f>
        <v>-24.181050793129359</v>
      </c>
      <c r="N43" s="12"/>
      <c r="O43" s="12">
        <f t="shared" ref="O43:O45" si="23">M43-N43</f>
        <v>-24.181050793129359</v>
      </c>
      <c r="P43" s="19">
        <f t="shared" ref="P43:P45" si="24">G43+O43</f>
        <v>169.65698424075964</v>
      </c>
    </row>
    <row r="44" spans="1:16" x14ac:dyDescent="0.35">
      <c r="A44" s="18"/>
      <c r="B44" s="12"/>
      <c r="C44" s="12">
        <v>3</v>
      </c>
      <c r="D44" s="9">
        <v>1000</v>
      </c>
      <c r="E44" s="10">
        <v>0.3</v>
      </c>
      <c r="F44" s="11">
        <v>5.0000000000000002E-5</v>
      </c>
      <c r="G44" s="12">
        <f t="shared" si="17"/>
        <v>89.16428363771179</v>
      </c>
      <c r="H44" s="12">
        <f t="shared" si="18"/>
        <v>1.2614165767279677</v>
      </c>
      <c r="I44" s="12">
        <f t="shared" si="19"/>
        <v>334889.35665344272</v>
      </c>
      <c r="J44" s="12">
        <f t="shared" si="20"/>
        <v>1.5668444090235451E-2</v>
      </c>
      <c r="K44" s="12">
        <f t="shared" si="21"/>
        <v>4.2356755136903628</v>
      </c>
      <c r="L44" s="12">
        <f t="shared" si="22"/>
        <v>4.7504172532811056E-2</v>
      </c>
      <c r="M44" s="12">
        <f>-K46/(2*L46)</f>
        <v>-24.181050793129359</v>
      </c>
      <c r="N44" s="12">
        <f>M48</f>
        <v>2.7822554755992384</v>
      </c>
      <c r="O44" s="12">
        <f t="shared" si="23"/>
        <v>-26.963306268728598</v>
      </c>
      <c r="P44" s="19">
        <f t="shared" si="24"/>
        <v>62.200977368983189</v>
      </c>
    </row>
    <row r="45" spans="1:16" x14ac:dyDescent="0.35">
      <c r="A45" s="18"/>
      <c r="B45" s="12"/>
      <c r="C45" s="12">
        <v>4</v>
      </c>
      <c r="D45" s="9">
        <v>2000</v>
      </c>
      <c r="E45" s="10">
        <v>0.3</v>
      </c>
      <c r="F45" s="11">
        <v>5.0000000000000002E-5</v>
      </c>
      <c r="G45" s="12">
        <f t="shared" si="17"/>
        <v>-34.373584651532482</v>
      </c>
      <c r="H45" s="12">
        <f t="shared" si="18"/>
        <v>-0.48628674747369766</v>
      </c>
      <c r="I45" s="12">
        <f t="shared" si="19"/>
        <v>129102.67632045069</v>
      </c>
      <c r="J45" s="12">
        <f t="shared" si="20"/>
        <v>1.7761142236951286E-2</v>
      </c>
      <c r="K45" s="12">
        <f t="shared" si="21"/>
        <v>-1.4271364498487582</v>
      </c>
      <c r="L45" s="12">
        <f t="shared" si="22"/>
        <v>4.1518406192329785E-2</v>
      </c>
      <c r="M45" s="12">
        <f>-K46/(2*L46)</f>
        <v>-24.181050793129359</v>
      </c>
      <c r="N45" s="12">
        <f>M54</f>
        <v>-3.8135150726434857</v>
      </c>
      <c r="O45" s="12">
        <f t="shared" si="23"/>
        <v>-20.367535720485872</v>
      </c>
      <c r="P45" s="19">
        <f t="shared" si="24"/>
        <v>-54.741120372018358</v>
      </c>
    </row>
    <row r="46" spans="1:16" x14ac:dyDescent="0.35">
      <c r="A46" s="18"/>
      <c r="B46" s="12"/>
      <c r="C46" s="12"/>
      <c r="D46" s="12"/>
      <c r="E46" s="12"/>
      <c r="F46" s="23" t="s">
        <v>22</v>
      </c>
      <c r="G46" s="24"/>
      <c r="H46" s="24"/>
      <c r="I46" s="24"/>
      <c r="J46" s="24"/>
      <c r="K46" s="24">
        <f>SUM(K42:K45)</f>
        <v>6.173924048304225</v>
      </c>
      <c r="L46" s="24">
        <f>SUM(L42:L45)</f>
        <v>0.1276603754965529</v>
      </c>
      <c r="M46" s="12"/>
      <c r="N46" s="12"/>
      <c r="O46" s="12"/>
      <c r="P46" s="19"/>
    </row>
    <row r="47" spans="1:16" x14ac:dyDescent="0.35">
      <c r="A47" s="18"/>
      <c r="B47" s="12" t="s">
        <v>13</v>
      </c>
      <c r="C47" s="12"/>
      <c r="D47" s="9"/>
      <c r="E47" s="10"/>
      <c r="F47" s="11"/>
      <c r="G47" s="12"/>
      <c r="H47" s="12"/>
      <c r="I47" s="12"/>
      <c r="J47" s="12"/>
      <c r="K47" s="12"/>
      <c r="L47" s="12"/>
      <c r="M47" s="12"/>
      <c r="N47" s="12"/>
      <c r="O47" s="12"/>
      <c r="P47" s="19"/>
    </row>
    <row r="48" spans="1:16" x14ac:dyDescent="0.35">
      <c r="A48" s="18"/>
      <c r="B48" s="12"/>
      <c r="C48" s="12">
        <v>3</v>
      </c>
      <c r="D48" s="9">
        <v>1000</v>
      </c>
      <c r="E48" s="10">
        <v>0.3</v>
      </c>
      <c r="F48" s="11">
        <v>5.0000000000000002E-5</v>
      </c>
      <c r="G48" s="12">
        <f t="shared" si="17"/>
        <v>-89.16428363771179</v>
      </c>
      <c r="H48" s="12">
        <f>G48/1000/(0.25*PI()*E48^2)</f>
        <v>-1.2614165767279677</v>
      </c>
      <c r="I48" s="12">
        <f>ABS(H48*E48/$K$18)</f>
        <v>334889.35665344272</v>
      </c>
      <c r="J48" s="12">
        <f>0.0055*(1+POWER(20000*F48/E48+10^6/I48,1/3))</f>
        <v>1.5668444090235451E-2</v>
      </c>
      <c r="K48" s="12">
        <f>8*J48*D48*(G48/1000)^2/(PI()*PI()*9.81*E48^5)*SIGN(G48)</f>
        <v>-4.2356755136903628</v>
      </c>
      <c r="L48" s="12">
        <f>K48/(G48)</f>
        <v>4.7504172532811056E-2</v>
      </c>
      <c r="M48" s="12">
        <f>-K52/(2*L52)</f>
        <v>2.7822554755992384</v>
      </c>
      <c r="N48" s="12">
        <f>M44</f>
        <v>-24.181050793129359</v>
      </c>
      <c r="O48" s="12">
        <f t="shared" ref="O48:O51" si="25">M48-N48</f>
        <v>26.963306268728598</v>
      </c>
      <c r="P48" s="19">
        <f t="shared" ref="P48:P51" si="26">G48+O48</f>
        <v>-62.200977368983189</v>
      </c>
    </row>
    <row r="49" spans="1:16" x14ac:dyDescent="0.35">
      <c r="A49" s="18"/>
      <c r="B49" s="12"/>
      <c r="C49" s="12">
        <v>8</v>
      </c>
      <c r="D49" s="9">
        <v>2000</v>
      </c>
      <c r="E49" s="10">
        <v>0.3</v>
      </c>
      <c r="F49" s="11">
        <v>3.0000000000000001E-5</v>
      </c>
      <c r="G49" s="12">
        <f t="shared" si="17"/>
        <v>104.67375139617718</v>
      </c>
      <c r="H49" s="12">
        <f t="shared" ref="H49:H51" si="27">G49/1000/(0.25*PI()*E49^2)</f>
        <v>1.4808306619265581</v>
      </c>
      <c r="I49" s="12">
        <f t="shared" ref="I49:I51" si="28">ABS(H49*E49/$K$18)</f>
        <v>393140.88369731628</v>
      </c>
      <c r="J49" s="12">
        <f t="shared" ref="J49:J51" si="29">0.0055*(1+POWER(20000*F49/E49+10^6/I49,1/3))</f>
        <v>1.4609543375947085E-2</v>
      </c>
      <c r="K49" s="12">
        <f t="shared" ref="K49:K51" si="30">8*J49*D49*(G49/1000)^2/(PI()*PI()*9.81*E49^5)*SIGN(G49)</f>
        <v>10.885720435586407</v>
      </c>
      <c r="L49" s="12">
        <f t="shared" ref="L49:L51" si="31">K49/(G49)</f>
        <v>0.10399665905146845</v>
      </c>
      <c r="M49" s="12">
        <f>-K52/(2*L52)</f>
        <v>2.7822554755992384</v>
      </c>
      <c r="N49" s="12"/>
      <c r="O49" s="12">
        <f t="shared" si="25"/>
        <v>2.7822554755992384</v>
      </c>
      <c r="P49" s="19">
        <f t="shared" si="26"/>
        <v>107.45600687177642</v>
      </c>
    </row>
    <row r="50" spans="1:16" x14ac:dyDescent="0.35">
      <c r="A50" s="18"/>
      <c r="B50" s="12"/>
      <c r="C50" s="12">
        <v>9</v>
      </c>
      <c r="D50" s="9">
        <v>500</v>
      </c>
      <c r="E50" s="10">
        <v>0.25</v>
      </c>
      <c r="F50" s="11">
        <v>3.0000000000000001E-5</v>
      </c>
      <c r="G50" s="12">
        <f t="shared" si="17"/>
        <v>-48.10624860382282</v>
      </c>
      <c r="H50" s="12">
        <f t="shared" si="27"/>
        <v>-0.98001244913996688</v>
      </c>
      <c r="I50" s="12">
        <f t="shared" si="28"/>
        <v>216816.91352654135</v>
      </c>
      <c r="J50" s="12">
        <f t="shared" si="29"/>
        <v>1.602722337672401E-2</v>
      </c>
      <c r="K50" s="12">
        <f t="shared" si="30"/>
        <v>-1.5691066669498435</v>
      </c>
      <c r="L50" s="12">
        <f t="shared" si="31"/>
        <v>3.2617522930797657E-2</v>
      </c>
      <c r="M50" s="12">
        <f>-K52/(2*L52)</f>
        <v>2.7822554755992384</v>
      </c>
      <c r="N50" s="12"/>
      <c r="O50" s="12">
        <f t="shared" si="25"/>
        <v>2.7822554755992384</v>
      </c>
      <c r="P50" s="19">
        <f t="shared" si="26"/>
        <v>-45.323993128223584</v>
      </c>
    </row>
    <row r="51" spans="1:16" x14ac:dyDescent="0.35">
      <c r="A51" s="18"/>
      <c r="B51" s="12"/>
      <c r="C51" s="12">
        <v>10</v>
      </c>
      <c r="D51" s="9">
        <v>2200</v>
      </c>
      <c r="E51" s="10">
        <v>0.25</v>
      </c>
      <c r="F51" s="11">
        <v>3.0000000000000001E-5</v>
      </c>
      <c r="G51" s="12">
        <f t="shared" si="17"/>
        <v>-48.10624860382282</v>
      </c>
      <c r="H51" s="12">
        <f t="shared" si="27"/>
        <v>-0.98001244913996688</v>
      </c>
      <c r="I51" s="12">
        <f t="shared" si="28"/>
        <v>216816.91352654135</v>
      </c>
      <c r="J51" s="12">
        <f t="shared" si="29"/>
        <v>1.602722337672401E-2</v>
      </c>
      <c r="K51" s="12">
        <f t="shared" si="30"/>
        <v>-6.9040693345793116</v>
      </c>
      <c r="L51" s="12">
        <f t="shared" si="31"/>
        <v>0.14351710089550967</v>
      </c>
      <c r="M51" s="12">
        <f>-K52/(2*L52)</f>
        <v>2.7822554755992384</v>
      </c>
      <c r="N51" s="12"/>
      <c r="O51" s="12">
        <f t="shared" si="25"/>
        <v>2.7822554755992384</v>
      </c>
      <c r="P51" s="19">
        <f t="shared" si="26"/>
        <v>-45.323993128223584</v>
      </c>
    </row>
    <row r="52" spans="1:16" x14ac:dyDescent="0.35">
      <c r="A52" s="18"/>
      <c r="B52" s="12"/>
      <c r="C52" s="12"/>
      <c r="D52" s="12"/>
      <c r="E52" s="12"/>
      <c r="F52" s="23" t="s">
        <v>22</v>
      </c>
      <c r="G52" s="24"/>
      <c r="H52" s="24"/>
      <c r="I52" s="24"/>
      <c r="J52" s="24"/>
      <c r="K52" s="24">
        <f>SUM(K48:K51)</f>
        <v>-1.8231310796331108</v>
      </c>
      <c r="L52" s="24">
        <f>SUM(L48:L51)</f>
        <v>0.32763545541058686</v>
      </c>
      <c r="M52" s="12"/>
      <c r="N52" s="12"/>
      <c r="O52" s="12"/>
      <c r="P52" s="19"/>
    </row>
    <row r="53" spans="1:16" x14ac:dyDescent="0.35">
      <c r="A53" s="18"/>
      <c r="B53" s="12" t="s">
        <v>14</v>
      </c>
      <c r="C53" s="12"/>
      <c r="D53" s="9"/>
      <c r="E53" s="10"/>
      <c r="F53" s="11"/>
      <c r="G53" s="12"/>
      <c r="H53" s="12"/>
      <c r="I53" s="12"/>
      <c r="J53" s="12"/>
      <c r="K53" s="12"/>
      <c r="L53" s="12"/>
      <c r="M53" s="12"/>
      <c r="N53" s="12"/>
      <c r="O53" s="12"/>
      <c r="P53" s="19"/>
    </row>
    <row r="54" spans="1:16" x14ac:dyDescent="0.35">
      <c r="A54" s="18"/>
      <c r="B54" s="12"/>
      <c r="C54" s="12">
        <v>4</v>
      </c>
      <c r="D54" s="9">
        <v>2000</v>
      </c>
      <c r="E54" s="10">
        <v>0.3</v>
      </c>
      <c r="F54" s="11">
        <v>5.0000000000000002E-5</v>
      </c>
      <c r="G54" s="12">
        <f t="shared" si="17"/>
        <v>34.373584651532482</v>
      </c>
      <c r="H54" s="12">
        <f>G54/1000/(0.25*PI()*E54^2)</f>
        <v>0.48628674747369766</v>
      </c>
      <c r="I54" s="12">
        <f>ABS(H54*E54/$K$18)</f>
        <v>129102.67632045069</v>
      </c>
      <c r="J54" s="12">
        <f>0.0055*(1+POWER(20000*F54/E54+10^6/I54,1/3))</f>
        <v>1.7761142236951286E-2</v>
      </c>
      <c r="K54" s="12">
        <f>8*J54*D54*(G54/1000)^2/(PI()*PI()*9.81*E54^5)*SIGN(G54)</f>
        <v>1.4271364498487582</v>
      </c>
      <c r="L54" s="12">
        <f>K54/(G54)</f>
        <v>4.1518406192329785E-2</v>
      </c>
      <c r="M54" s="12">
        <f>-K58/(2*L58)</f>
        <v>-3.8135150726434857</v>
      </c>
      <c r="N54" s="12">
        <f>M45</f>
        <v>-24.181050793129359</v>
      </c>
      <c r="O54" s="12">
        <f t="shared" ref="O54:O57" si="32">M54-N54</f>
        <v>20.367535720485872</v>
      </c>
      <c r="P54" s="19">
        <f t="shared" ref="P54:P57" si="33">G54+O54</f>
        <v>54.741120372018358</v>
      </c>
    </row>
    <row r="55" spans="1:16" x14ac:dyDescent="0.35">
      <c r="A55" s="18"/>
      <c r="B55" s="12"/>
      <c r="C55" s="12">
        <v>5</v>
      </c>
      <c r="D55" s="9">
        <v>1000</v>
      </c>
      <c r="E55" s="10">
        <v>0.4</v>
      </c>
      <c r="F55" s="11">
        <v>3.0000000000000001E-5</v>
      </c>
      <c r="G55" s="12">
        <f t="shared" si="17"/>
        <v>-75.348380314578549</v>
      </c>
      <c r="H55" s="12">
        <f t="shared" ref="H55:H57" si="34">G55/1000/(0.25*PI()*E55^2)</f>
        <v>-0.59960335905166173</v>
      </c>
      <c r="I55" s="12">
        <f t="shared" ref="I55:I57" si="35">ABS(H55*E55/$K$18)</f>
        <v>212248.97665545548</v>
      </c>
      <c r="J55" s="12">
        <f t="shared" ref="J55:J57" si="36">0.0055*(1+POWER(20000*F55/E55+10^6/I55,1/3))</f>
        <v>1.5610213006870982E-2</v>
      </c>
      <c r="K55" s="12">
        <f t="shared" ref="K55:K57" si="37">8*J55*D55*(G55/1000)^2/(PI()*PI()*9.81*E55^5)*SIGN(G55)</f>
        <v>-0.71511839433057944</v>
      </c>
      <c r="L55" s="12">
        <f t="shared" ref="L55:L57" si="38">K55/(G55)</f>
        <v>9.4908263634197448E-3</v>
      </c>
      <c r="M55" s="12">
        <f>-K58/(2*L58)</f>
        <v>-3.8135150726434857</v>
      </c>
      <c r="N55" s="12"/>
      <c r="O55" s="12">
        <f t="shared" si="32"/>
        <v>-3.8135150726434857</v>
      </c>
      <c r="P55" s="19">
        <f t="shared" si="33"/>
        <v>-79.161895387222032</v>
      </c>
    </row>
    <row r="56" spans="1:16" x14ac:dyDescent="0.35">
      <c r="A56" s="18"/>
      <c r="B56" s="12"/>
      <c r="C56" s="12">
        <v>6</v>
      </c>
      <c r="D56" s="9">
        <v>750</v>
      </c>
      <c r="E56" s="10">
        <v>0.3</v>
      </c>
      <c r="F56" s="11">
        <v>3.0000000000000001E-5</v>
      </c>
      <c r="G56" s="12">
        <f t="shared" si="17"/>
        <v>75.431619685421452</v>
      </c>
      <c r="H56" s="12">
        <f t="shared" si="34"/>
        <v>1.0671391234100216</v>
      </c>
      <c r="I56" s="12">
        <f t="shared" si="35"/>
        <v>283311.27170177567</v>
      </c>
      <c r="J56" s="12">
        <f t="shared" si="36"/>
        <v>1.5225893930171971E-2</v>
      </c>
      <c r="K56" s="12">
        <f t="shared" si="37"/>
        <v>2.2093569642237667</v>
      </c>
      <c r="L56" s="12">
        <f t="shared" si="38"/>
        <v>2.9289533665558629E-2</v>
      </c>
      <c r="M56" s="12">
        <f>-K58/(2*L58)</f>
        <v>-3.8135150726434857</v>
      </c>
      <c r="N56" s="12"/>
      <c r="O56" s="12">
        <f t="shared" si="32"/>
        <v>-3.8135150726434857</v>
      </c>
      <c r="P56" s="19">
        <f t="shared" si="33"/>
        <v>71.618104612777969</v>
      </c>
    </row>
    <row r="57" spans="1:16" x14ac:dyDescent="0.35">
      <c r="A57" s="18"/>
      <c r="B57" s="12"/>
      <c r="C57" s="12">
        <v>7</v>
      </c>
      <c r="D57" s="9">
        <v>2200</v>
      </c>
      <c r="E57" s="10">
        <v>0.3</v>
      </c>
      <c r="F57" s="11">
        <v>3.0000000000000001E-5</v>
      </c>
      <c r="G57" s="12">
        <f t="shared" si="17"/>
        <v>-39.148380314578546</v>
      </c>
      <c r="H57" s="12">
        <f t="shared" si="34"/>
        <v>-0.5538362880983666</v>
      </c>
      <c r="I57" s="12">
        <f t="shared" si="35"/>
        <v>147036.18268098228</v>
      </c>
      <c r="J57" s="12">
        <f t="shared" si="36"/>
        <v>1.6855531616203658E-2</v>
      </c>
      <c r="K57" s="12">
        <f t="shared" si="37"/>
        <v>-1.9324474527893631</v>
      </c>
      <c r="L57" s="12">
        <f t="shared" si="38"/>
        <v>4.9362130368130072E-2</v>
      </c>
      <c r="M57" s="12">
        <f>-K58/(2*L58)</f>
        <v>-3.8135150726434857</v>
      </c>
      <c r="N57" s="12"/>
      <c r="O57" s="12">
        <f t="shared" si="32"/>
        <v>-3.8135150726434857</v>
      </c>
      <c r="P57" s="19">
        <f t="shared" si="33"/>
        <v>-42.961895387222029</v>
      </c>
    </row>
    <row r="58" spans="1:16" ht="16" thickBot="1" x14ac:dyDescent="0.4">
      <c r="A58" s="20"/>
      <c r="B58" s="21"/>
      <c r="C58" s="21"/>
      <c r="D58" s="21"/>
      <c r="E58" s="21"/>
      <c r="F58" s="25" t="s">
        <v>22</v>
      </c>
      <c r="G58" s="26"/>
      <c r="H58" s="26"/>
      <c r="I58" s="26"/>
      <c r="J58" s="26"/>
      <c r="K58" s="26">
        <f>SUM(K54:K57)</f>
        <v>0.9889275669525821</v>
      </c>
      <c r="L58" s="26">
        <f>SUM(L54:L57)</f>
        <v>0.12966089658943825</v>
      </c>
      <c r="M58" s="21"/>
      <c r="N58" s="21"/>
      <c r="O58" s="21"/>
      <c r="P58" s="22"/>
    </row>
    <row r="59" spans="1:16" ht="16" thickBot="1" x14ac:dyDescent="0.4"/>
    <row r="60" spans="1:16" x14ac:dyDescent="0.35">
      <c r="A60" s="14" t="s">
        <v>27</v>
      </c>
      <c r="B60" s="15"/>
      <c r="C60" s="16" t="s">
        <v>9</v>
      </c>
      <c r="D60" s="16" t="s">
        <v>0</v>
      </c>
      <c r="E60" s="16" t="s">
        <v>1</v>
      </c>
      <c r="F60" s="16" t="s">
        <v>15</v>
      </c>
      <c r="G60" s="16" t="s">
        <v>16</v>
      </c>
      <c r="H60" s="16" t="s">
        <v>17</v>
      </c>
      <c r="I60" s="16" t="s">
        <v>10</v>
      </c>
      <c r="J60" s="16" t="s">
        <v>11</v>
      </c>
      <c r="K60" s="16" t="s">
        <v>12</v>
      </c>
      <c r="L60" s="16" t="s">
        <v>20</v>
      </c>
      <c r="M60" s="16" t="s">
        <v>21</v>
      </c>
      <c r="N60" s="16" t="s">
        <v>23</v>
      </c>
      <c r="O60" s="16" t="s">
        <v>24</v>
      </c>
      <c r="P60" s="17" t="s">
        <v>25</v>
      </c>
    </row>
    <row r="61" spans="1:16" x14ac:dyDescent="0.35">
      <c r="A61" s="18"/>
      <c r="B61" s="12" t="s">
        <v>8</v>
      </c>
      <c r="C61" s="12">
        <v>1</v>
      </c>
      <c r="D61" s="9">
        <v>1000</v>
      </c>
      <c r="E61" s="10">
        <v>0.4</v>
      </c>
      <c r="F61" s="11">
        <v>5.0000000000000002E-5</v>
      </c>
      <c r="G61" s="12">
        <f>P42</f>
        <v>-133.90301575924039</v>
      </c>
      <c r="H61" s="12">
        <f>G61/1000/(0.25*PI()*E61^2)</f>
        <v>-1.0655663426497533</v>
      </c>
      <c r="I61" s="12">
        <f>ABS(H61*E61/$K$18)</f>
        <v>377191.62571672682</v>
      </c>
      <c r="J61" s="12">
        <f>0.0055*(1+POWER(20000*F61/E61+10^6/I61,1/3))</f>
        <v>1.4998711906135916E-2</v>
      </c>
      <c r="K61" s="12">
        <f>8*J61*D61*(G61/1000)^2/(PI()*PI()*9.81*E61^5)*SIGN(G61)</f>
        <v>-2.1699811310274106</v>
      </c>
      <c r="L61" s="12">
        <f>K61/(G61)</f>
        <v>1.620561806411492E-2</v>
      </c>
      <c r="M61" s="12">
        <f>-K65/(2*L65)</f>
        <v>-1.3651605286952531</v>
      </c>
      <c r="N61" s="12"/>
      <c r="O61" s="12">
        <f>M61-N61</f>
        <v>-1.3651605286952531</v>
      </c>
      <c r="P61" s="19">
        <f>G61+O61</f>
        <v>-135.26817628793563</v>
      </c>
    </row>
    <row r="62" spans="1:16" x14ac:dyDescent="0.35">
      <c r="A62" s="18"/>
      <c r="B62" s="12"/>
      <c r="C62" s="12">
        <v>2</v>
      </c>
      <c r="D62" s="9">
        <v>2000</v>
      </c>
      <c r="E62" s="10">
        <v>0.45</v>
      </c>
      <c r="F62" s="11">
        <v>5.0000000000000002E-5</v>
      </c>
      <c r="G62" s="12">
        <f t="shared" ref="G62:G76" si="39">P43</f>
        <v>169.65698424075964</v>
      </c>
      <c r="H62" s="12">
        <f t="shared" ref="H62:H64" si="40">G62/1000/(0.25*PI()*E62^2)</f>
        <v>1.0667357104980022</v>
      </c>
      <c r="I62" s="12">
        <f t="shared" ref="I62:I64" si="41">ABS(H62*E62/$K$18)</f>
        <v>424806.25639300974</v>
      </c>
      <c r="J62" s="12">
        <f t="shared" ref="J62:J64" si="42">0.0055*(1+POWER(20000*F62/E62+10^6/I62,1/3))</f>
        <v>1.4631290866339857E-2</v>
      </c>
      <c r="K62" s="12">
        <f t="shared" ref="K62:K64" si="43">8*J62*D62*(G62/1000)^2/(PI()*PI()*9.81*E62^5)*SIGN(G62)</f>
        <v>3.7715058946231732</v>
      </c>
      <c r="L62" s="12">
        <f t="shared" ref="L62:L64" si="44">K62/(G62)</f>
        <v>2.2230183517060766E-2</v>
      </c>
      <c r="M62" s="12">
        <f>-K65/(2*L65)</f>
        <v>-1.3651605286952531</v>
      </c>
      <c r="N62" s="12"/>
      <c r="O62" s="12">
        <f t="shared" ref="O62:O64" si="45">M62-N62</f>
        <v>-1.3651605286952531</v>
      </c>
      <c r="P62" s="19">
        <f t="shared" ref="P62:P64" si="46">G62+O62</f>
        <v>168.2918237120644</v>
      </c>
    </row>
    <row r="63" spans="1:16" x14ac:dyDescent="0.35">
      <c r="A63" s="18"/>
      <c r="B63" s="12"/>
      <c r="C63" s="12">
        <v>3</v>
      </c>
      <c r="D63" s="9">
        <v>1000</v>
      </c>
      <c r="E63" s="10">
        <v>0.3</v>
      </c>
      <c r="F63" s="11">
        <v>5.0000000000000002E-5</v>
      </c>
      <c r="G63" s="12">
        <f t="shared" si="39"/>
        <v>62.200977368983189</v>
      </c>
      <c r="H63" s="12">
        <f t="shared" si="40"/>
        <v>0.8799638234151812</v>
      </c>
      <c r="I63" s="12">
        <f t="shared" si="41"/>
        <v>233618.71418102155</v>
      </c>
      <c r="J63" s="12">
        <f t="shared" si="42"/>
        <v>1.6320070209421417E-2</v>
      </c>
      <c r="K63" s="12">
        <f t="shared" si="43"/>
        <v>2.1469968195350675</v>
      </c>
      <c r="L63" s="12">
        <f t="shared" si="44"/>
        <v>3.4517091376214892E-2</v>
      </c>
      <c r="M63" s="12">
        <f>-K65/(2*L65)</f>
        <v>-1.3651605286952531</v>
      </c>
      <c r="N63" s="12">
        <f>M67</f>
        <v>-2.7620290627317323</v>
      </c>
      <c r="O63" s="12">
        <f t="shared" si="45"/>
        <v>1.3968685340364793</v>
      </c>
      <c r="P63" s="19">
        <f t="shared" si="46"/>
        <v>63.597845903019667</v>
      </c>
    </row>
    <row r="64" spans="1:16" x14ac:dyDescent="0.35">
      <c r="A64" s="18"/>
      <c r="B64" s="12"/>
      <c r="C64" s="12">
        <v>4</v>
      </c>
      <c r="D64" s="9">
        <v>2000</v>
      </c>
      <c r="E64" s="10">
        <v>0.3</v>
      </c>
      <c r="F64" s="11">
        <v>5.0000000000000002E-5</v>
      </c>
      <c r="G64" s="12">
        <f t="shared" si="39"/>
        <v>-54.741120372018358</v>
      </c>
      <c r="H64" s="12">
        <f t="shared" si="40"/>
        <v>-0.77442843534179329</v>
      </c>
      <c r="I64" s="12">
        <f t="shared" si="41"/>
        <v>205600.46955976813</v>
      </c>
      <c r="J64" s="12">
        <f t="shared" si="42"/>
        <v>1.6589621582663954E-2</v>
      </c>
      <c r="K64" s="12">
        <f t="shared" si="43"/>
        <v>-3.3807168598482122</v>
      </c>
      <c r="L64" s="12">
        <f t="shared" si="44"/>
        <v>6.1758269411970421E-2</v>
      </c>
      <c r="M64" s="12">
        <f>-K65/(2*L65)</f>
        <v>-1.3651605286952531</v>
      </c>
      <c r="N64" s="12">
        <f>M73</f>
        <v>-7.5600442750530901</v>
      </c>
      <c r="O64" s="12">
        <f t="shared" si="45"/>
        <v>6.1948837463578368</v>
      </c>
      <c r="P64" s="19">
        <f t="shared" si="46"/>
        <v>-48.546236625660519</v>
      </c>
    </row>
    <row r="65" spans="1:16" x14ac:dyDescent="0.35">
      <c r="A65" s="18"/>
      <c r="B65" s="12"/>
      <c r="C65" s="12"/>
      <c r="D65" s="12"/>
      <c r="E65" s="12"/>
      <c r="F65" s="23" t="s">
        <v>22</v>
      </c>
      <c r="G65" s="24"/>
      <c r="H65" s="24"/>
      <c r="I65" s="24"/>
      <c r="J65" s="24"/>
      <c r="K65" s="24">
        <f>SUM(K61:K64)</f>
        <v>0.36780472328261782</v>
      </c>
      <c r="L65" s="24">
        <f>SUM(L61:L64)</f>
        <v>0.13471116236936098</v>
      </c>
      <c r="M65" s="12"/>
      <c r="N65" s="12"/>
      <c r="O65" s="12"/>
      <c r="P65" s="19"/>
    </row>
    <row r="66" spans="1:16" x14ac:dyDescent="0.35">
      <c r="A66" s="18"/>
      <c r="B66" s="12" t="s">
        <v>13</v>
      </c>
      <c r="C66" s="12"/>
      <c r="D66" s="9"/>
      <c r="E66" s="10"/>
      <c r="F66" s="11"/>
      <c r="G66" s="12"/>
      <c r="H66" s="12"/>
      <c r="I66" s="12"/>
      <c r="J66" s="12"/>
      <c r="K66" s="12"/>
      <c r="L66" s="12"/>
      <c r="M66" s="12"/>
      <c r="N66" s="12"/>
      <c r="O66" s="12"/>
      <c r="P66" s="19"/>
    </row>
    <row r="67" spans="1:16" x14ac:dyDescent="0.35">
      <c r="A67" s="18"/>
      <c r="B67" s="12"/>
      <c r="C67" s="12">
        <v>3</v>
      </c>
      <c r="D67" s="9">
        <v>1000</v>
      </c>
      <c r="E67" s="10">
        <v>0.3</v>
      </c>
      <c r="F67" s="11">
        <v>5.0000000000000002E-5</v>
      </c>
      <c r="G67" s="12">
        <f t="shared" si="39"/>
        <v>-62.200977368983189</v>
      </c>
      <c r="H67" s="12">
        <f>G67/1000/(0.25*PI()*E67^2)</f>
        <v>-0.8799638234151812</v>
      </c>
      <c r="I67" s="12">
        <f>ABS(H67*E67/$K$18)</f>
        <v>233618.71418102155</v>
      </c>
      <c r="J67" s="12">
        <f>0.0055*(1+POWER(20000*F67/E67+10^6/I67,1/3))</f>
        <v>1.6320070209421417E-2</v>
      </c>
      <c r="K67" s="12">
        <f>8*J67*D67*(G67/1000)^2/(PI()*PI()*9.81*E67^5)*SIGN(G67)</f>
        <v>-2.1469968195350675</v>
      </c>
      <c r="L67" s="12">
        <f>K67/(G67)</f>
        <v>3.4517091376214892E-2</v>
      </c>
      <c r="M67" s="12">
        <f>-K71/(2*L71)</f>
        <v>-2.7620290627317323</v>
      </c>
      <c r="N67" s="12">
        <f>M63</f>
        <v>-1.3651605286952531</v>
      </c>
      <c r="O67" s="12">
        <f t="shared" ref="O67:O70" si="47">M67-N67</f>
        <v>-1.3968685340364793</v>
      </c>
      <c r="P67" s="19">
        <f t="shared" ref="P67:P70" si="48">G67+O67</f>
        <v>-63.597845903019667</v>
      </c>
    </row>
    <row r="68" spans="1:16" x14ac:dyDescent="0.35">
      <c r="A68" s="18"/>
      <c r="B68" s="12"/>
      <c r="C68" s="12">
        <v>8</v>
      </c>
      <c r="D68" s="9">
        <v>2000</v>
      </c>
      <c r="E68" s="10">
        <v>0.3</v>
      </c>
      <c r="F68" s="11">
        <v>3.0000000000000001E-5</v>
      </c>
      <c r="G68" s="12">
        <f t="shared" si="39"/>
        <v>107.45600687177642</v>
      </c>
      <c r="H68" s="12">
        <f t="shared" ref="H68:H70" si="49">G68/1000/(0.25*PI()*E68^2)</f>
        <v>1.5201915252053235</v>
      </c>
      <c r="I68" s="12">
        <f t="shared" ref="I68:I70" si="50">ABS(H68*E68/$K$18)</f>
        <v>403590.67040849297</v>
      </c>
      <c r="J68" s="12">
        <f t="shared" ref="J68:J70" si="51">0.0055*(1+POWER(20000*F68/E68+10^6/I68,1/3))</f>
        <v>1.4565314899411921E-2</v>
      </c>
      <c r="K68" s="12">
        <f t="shared" ref="K68:K70" si="52">8*J68*D68*(G68/1000)^2/(PI()*PI()*9.81*E68^5)*SIGN(G68)</f>
        <v>11.437371572430173</v>
      </c>
      <c r="L68" s="12">
        <f t="shared" ref="L68:L70" si="53">K68/(G68)</f>
        <v>0.10643771256155087</v>
      </c>
      <c r="M68" s="12">
        <f>-K71/(2*L71)</f>
        <v>-2.7620290627317323</v>
      </c>
      <c r="N68" s="12"/>
      <c r="O68" s="12">
        <f t="shared" si="47"/>
        <v>-2.7620290627317323</v>
      </c>
      <c r="P68" s="19">
        <f t="shared" si="48"/>
        <v>104.6939778090447</v>
      </c>
    </row>
    <row r="69" spans="1:16" x14ac:dyDescent="0.35">
      <c r="A69" s="18"/>
      <c r="B69" s="12"/>
      <c r="C69" s="12">
        <v>9</v>
      </c>
      <c r="D69" s="9">
        <v>500</v>
      </c>
      <c r="E69" s="10">
        <v>0.25</v>
      </c>
      <c r="F69" s="11">
        <v>3.0000000000000001E-5</v>
      </c>
      <c r="G69" s="12">
        <f t="shared" si="39"/>
        <v>-45.323993128223584</v>
      </c>
      <c r="H69" s="12">
        <f t="shared" si="49"/>
        <v>-0.92333280601854462</v>
      </c>
      <c r="I69" s="12">
        <f t="shared" si="50"/>
        <v>204277.16947312935</v>
      </c>
      <c r="J69" s="12">
        <f t="shared" si="51"/>
        <v>1.6167040230360374E-2</v>
      </c>
      <c r="K69" s="12">
        <f t="shared" si="52"/>
        <v>-1.405005564572297</v>
      </c>
      <c r="L69" s="12">
        <f t="shared" si="53"/>
        <v>3.0999156685013917E-2</v>
      </c>
      <c r="M69" s="12">
        <f>-K71/(2*L71)</f>
        <v>-2.7620290627317323</v>
      </c>
      <c r="N69" s="12"/>
      <c r="O69" s="12">
        <f t="shared" si="47"/>
        <v>-2.7620290627317323</v>
      </c>
      <c r="P69" s="19">
        <f t="shared" si="48"/>
        <v>-48.086022190955319</v>
      </c>
    </row>
    <row r="70" spans="1:16" x14ac:dyDescent="0.35">
      <c r="A70" s="18"/>
      <c r="B70" s="12"/>
      <c r="C70" s="12">
        <v>10</v>
      </c>
      <c r="D70" s="9">
        <v>2200</v>
      </c>
      <c r="E70" s="10">
        <v>0.25</v>
      </c>
      <c r="F70" s="11">
        <v>3.0000000000000001E-5</v>
      </c>
      <c r="G70" s="12">
        <f t="shared" si="39"/>
        <v>-45.323993128223584</v>
      </c>
      <c r="H70" s="12">
        <f t="shared" si="49"/>
        <v>-0.92333280601854462</v>
      </c>
      <c r="I70" s="12">
        <f t="shared" si="50"/>
        <v>204277.16947312935</v>
      </c>
      <c r="J70" s="12">
        <f t="shared" si="51"/>
        <v>1.6167040230360374E-2</v>
      </c>
      <c r="K70" s="12">
        <f t="shared" si="52"/>
        <v>-6.1820244841181067</v>
      </c>
      <c r="L70" s="12">
        <f t="shared" si="53"/>
        <v>0.13639628941406123</v>
      </c>
      <c r="M70" s="12">
        <f>-K71/(2*L71)</f>
        <v>-2.7620290627317323</v>
      </c>
      <c r="N70" s="12"/>
      <c r="O70" s="12">
        <f t="shared" si="47"/>
        <v>-2.7620290627317323</v>
      </c>
      <c r="P70" s="19">
        <f t="shared" si="48"/>
        <v>-48.086022190955319</v>
      </c>
    </row>
    <row r="71" spans="1:16" x14ac:dyDescent="0.35">
      <c r="A71" s="18"/>
      <c r="B71" s="12"/>
      <c r="C71" s="12"/>
      <c r="D71" s="12"/>
      <c r="E71" s="12"/>
      <c r="F71" s="23" t="s">
        <v>22</v>
      </c>
      <c r="G71" s="24"/>
      <c r="H71" s="24"/>
      <c r="I71" s="24"/>
      <c r="J71" s="24"/>
      <c r="K71" s="24">
        <f>SUM(K67:K70)</f>
        <v>1.7033447042047021</v>
      </c>
      <c r="L71" s="24">
        <f>SUM(L67:L70)</f>
        <v>0.30835025003684091</v>
      </c>
      <c r="M71" s="12"/>
      <c r="N71" s="12"/>
      <c r="O71" s="12"/>
      <c r="P71" s="19"/>
    </row>
    <row r="72" spans="1:16" x14ac:dyDescent="0.35">
      <c r="A72" s="18"/>
      <c r="B72" s="12" t="s">
        <v>14</v>
      </c>
      <c r="C72" s="12"/>
      <c r="D72" s="9"/>
      <c r="E72" s="10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9"/>
    </row>
    <row r="73" spans="1:16" x14ac:dyDescent="0.35">
      <c r="A73" s="18"/>
      <c r="B73" s="12"/>
      <c r="C73" s="12">
        <v>4</v>
      </c>
      <c r="D73" s="9">
        <v>2000</v>
      </c>
      <c r="E73" s="10">
        <v>0.3</v>
      </c>
      <c r="F73" s="11">
        <v>5.0000000000000002E-5</v>
      </c>
      <c r="G73" s="12">
        <f t="shared" si="39"/>
        <v>54.741120372018358</v>
      </c>
      <c r="H73" s="12">
        <f>G73/1000/(0.25*PI()*E73^2)</f>
        <v>0.77442843534179329</v>
      </c>
      <c r="I73" s="12">
        <f>ABS(H73*E73/$K$18)</f>
        <v>205600.46955976813</v>
      </c>
      <c r="J73" s="12">
        <f>0.0055*(1+POWER(20000*F73/E73+10^6/I73,1/3))</f>
        <v>1.6589621582663954E-2</v>
      </c>
      <c r="K73" s="12">
        <f>8*J73*D73*(G73/1000)^2/(PI()*PI()*9.81*E73^5)*SIGN(G73)</f>
        <v>3.3807168598482122</v>
      </c>
      <c r="L73" s="12">
        <f>K73/(G73)</f>
        <v>6.1758269411970421E-2</v>
      </c>
      <c r="M73" s="12">
        <f>-K77/(2*L77)</f>
        <v>-7.5600442750530901</v>
      </c>
      <c r="N73" s="12">
        <f>M64</f>
        <v>-1.3651605286952531</v>
      </c>
      <c r="O73" s="12">
        <f t="shared" ref="O73:O76" si="54">M73-N73</f>
        <v>-6.1948837463578368</v>
      </c>
      <c r="P73" s="19">
        <f t="shared" ref="P73:P76" si="55">G73+O73</f>
        <v>48.546236625660519</v>
      </c>
    </row>
    <row r="74" spans="1:16" x14ac:dyDescent="0.35">
      <c r="A74" s="18"/>
      <c r="B74" s="12"/>
      <c r="C74" s="12">
        <v>5</v>
      </c>
      <c r="D74" s="9">
        <v>1000</v>
      </c>
      <c r="E74" s="10">
        <v>0.4</v>
      </c>
      <c r="F74" s="11">
        <v>3.0000000000000001E-5</v>
      </c>
      <c r="G74" s="12">
        <f t="shared" si="39"/>
        <v>-79.161895387222032</v>
      </c>
      <c r="H74" s="12">
        <f t="shared" ref="H74:H76" si="56">G74/1000/(0.25*PI()*E74^2)</f>
        <v>-0.6299503477699947</v>
      </c>
      <c r="I74" s="12">
        <f t="shared" ref="I74:I76" si="57">ABS(H74*E74/$K$18)</f>
        <v>222991.27354690077</v>
      </c>
      <c r="J74" s="12">
        <f t="shared" ref="J74:J76" si="58">0.0055*(1+POWER(20000*F74/E74+10^6/I74,1/3))</f>
        <v>1.5485538863763621E-2</v>
      </c>
      <c r="K74" s="12">
        <f t="shared" ref="K74:K76" si="59">8*J74*D74*(G74/1000)^2/(PI()*PI()*9.81*E74^5)*SIGN(G74)</f>
        <v>-0.78303282490670334</v>
      </c>
      <c r="L74" s="12">
        <f t="shared" ref="L74:L76" si="60">K74/(G74)</f>
        <v>9.8915370971915488E-3</v>
      </c>
      <c r="M74" s="12">
        <f>-K77/(2*L77)</f>
        <v>-7.5600442750530901</v>
      </c>
      <c r="N74" s="12"/>
      <c r="O74" s="12">
        <f t="shared" si="54"/>
        <v>-7.5600442750530901</v>
      </c>
      <c r="P74" s="19">
        <f t="shared" si="55"/>
        <v>-86.721939662275119</v>
      </c>
    </row>
    <row r="75" spans="1:16" x14ac:dyDescent="0.35">
      <c r="A75" s="18"/>
      <c r="B75" s="12"/>
      <c r="C75" s="12">
        <v>6</v>
      </c>
      <c r="D75" s="9">
        <v>750</v>
      </c>
      <c r="E75" s="10">
        <v>0.3</v>
      </c>
      <c r="F75" s="11">
        <v>3.0000000000000001E-5</v>
      </c>
      <c r="G75" s="12">
        <f t="shared" si="39"/>
        <v>71.618104612777969</v>
      </c>
      <c r="H75" s="12">
        <f t="shared" si="56"/>
        <v>1.0131889212440963</v>
      </c>
      <c r="I75" s="12">
        <f t="shared" si="57"/>
        <v>268988.20917984855</v>
      </c>
      <c r="J75" s="12">
        <f t="shared" si="58"/>
        <v>1.533485966170877E-2</v>
      </c>
      <c r="K75" s="12">
        <f t="shared" si="59"/>
        <v>2.0058648875059504</v>
      </c>
      <c r="L75" s="12">
        <f t="shared" si="60"/>
        <v>2.8007790744410007E-2</v>
      </c>
      <c r="M75" s="12">
        <f>-K77/(2*L77)</f>
        <v>-7.5600442750530901</v>
      </c>
      <c r="N75" s="12"/>
      <c r="O75" s="12">
        <f t="shared" si="54"/>
        <v>-7.5600442750530901</v>
      </c>
      <c r="P75" s="19">
        <f t="shared" si="55"/>
        <v>64.058060337724882</v>
      </c>
    </row>
    <row r="76" spans="1:16" x14ac:dyDescent="0.35">
      <c r="A76" s="18"/>
      <c r="B76" s="12"/>
      <c r="C76" s="12">
        <v>7</v>
      </c>
      <c r="D76" s="9">
        <v>2200</v>
      </c>
      <c r="E76" s="10">
        <v>0.3</v>
      </c>
      <c r="F76" s="11">
        <v>3.0000000000000001E-5</v>
      </c>
      <c r="G76" s="12">
        <f t="shared" si="39"/>
        <v>-42.961895387222029</v>
      </c>
      <c r="H76" s="12">
        <f t="shared" si="56"/>
        <v>-0.60778649026429188</v>
      </c>
      <c r="I76" s="12">
        <f t="shared" si="57"/>
        <v>161359.24520290934</v>
      </c>
      <c r="J76" s="12">
        <f t="shared" si="58"/>
        <v>1.6589719119504909E-2</v>
      </c>
      <c r="K76" s="12">
        <f t="shared" si="59"/>
        <v>-2.2905698556350762</v>
      </c>
      <c r="L76" s="12">
        <f t="shared" si="60"/>
        <v>5.3316312862591961E-2</v>
      </c>
      <c r="M76" s="12">
        <f>-K77/(2*L77)</f>
        <v>-7.5600442750530901</v>
      </c>
      <c r="N76" s="12"/>
      <c r="O76" s="12">
        <f t="shared" si="54"/>
        <v>-7.5600442750530901</v>
      </c>
      <c r="P76" s="19">
        <f t="shared" si="55"/>
        <v>-50.521939662275116</v>
      </c>
    </row>
    <row r="77" spans="1:16" ht="16" thickBot="1" x14ac:dyDescent="0.4">
      <c r="A77" s="20"/>
      <c r="B77" s="21"/>
      <c r="C77" s="21"/>
      <c r="D77" s="21"/>
      <c r="E77" s="21"/>
      <c r="F77" s="25" t="s">
        <v>22</v>
      </c>
      <c r="G77" s="26"/>
      <c r="H77" s="26"/>
      <c r="I77" s="26"/>
      <c r="J77" s="26"/>
      <c r="K77" s="26">
        <f>SUM(K73:K76)</f>
        <v>2.3129790668123826</v>
      </c>
      <c r="L77" s="26">
        <f>SUM(L73:L76)</f>
        <v>0.15297391011616396</v>
      </c>
      <c r="M77" s="21"/>
      <c r="N77" s="21"/>
      <c r="O77" s="21"/>
      <c r="P77" s="22"/>
    </row>
    <row r="78" spans="1:16" ht="16" thickBot="1" x14ac:dyDescent="0.4"/>
    <row r="79" spans="1:16" x14ac:dyDescent="0.35">
      <c r="A79" s="14" t="s">
        <v>28</v>
      </c>
      <c r="B79" s="15"/>
      <c r="C79" s="16" t="s">
        <v>9</v>
      </c>
      <c r="D79" s="16" t="s">
        <v>0</v>
      </c>
      <c r="E79" s="16" t="s">
        <v>1</v>
      </c>
      <c r="F79" s="16" t="s">
        <v>15</v>
      </c>
      <c r="G79" s="16" t="s">
        <v>16</v>
      </c>
      <c r="H79" s="16" t="s">
        <v>17</v>
      </c>
      <c r="I79" s="16" t="s">
        <v>10</v>
      </c>
      <c r="J79" s="16" t="s">
        <v>11</v>
      </c>
      <c r="K79" s="16" t="s">
        <v>12</v>
      </c>
      <c r="L79" s="16" t="s">
        <v>20</v>
      </c>
      <c r="M79" s="16" t="s">
        <v>21</v>
      </c>
      <c r="N79" s="16" t="s">
        <v>23</v>
      </c>
      <c r="O79" s="16" t="s">
        <v>24</v>
      </c>
      <c r="P79" s="17" t="s">
        <v>25</v>
      </c>
    </row>
    <row r="80" spans="1:16" x14ac:dyDescent="0.35">
      <c r="A80" s="18"/>
      <c r="B80" s="12" t="s">
        <v>8</v>
      </c>
      <c r="C80" s="12">
        <v>1</v>
      </c>
      <c r="D80" s="9">
        <v>1000</v>
      </c>
      <c r="E80" s="10">
        <v>0.4</v>
      </c>
      <c r="F80" s="11">
        <v>5.0000000000000002E-5</v>
      </c>
      <c r="G80" s="12">
        <f>P61</f>
        <v>-135.26817628793563</v>
      </c>
      <c r="H80" s="12">
        <f>G80/1000/(0.25*PI()*E80^2)</f>
        <v>-1.076429944962543</v>
      </c>
      <c r="I80" s="12">
        <f>ABS(H80*E80/$K$18)</f>
        <v>381037.14865930728</v>
      </c>
      <c r="J80" s="12">
        <f>0.0055*(1+POWER(20000*F80/E80+10^6/I80,1/3))</f>
        <v>1.4982237229796186E-2</v>
      </c>
      <c r="K80" s="12">
        <f>8*J80*D80*(G80/1000)^2/(PI()*PI()*9.81*E80^5)*SIGN(G80)</f>
        <v>-2.2120208523201779</v>
      </c>
      <c r="L80" s="12">
        <f>K80/(G80)</f>
        <v>1.6352854847481703E-2</v>
      </c>
      <c r="M80" s="12">
        <f>-K84/(2*L84)</f>
        <v>-4.0142307716140042</v>
      </c>
      <c r="N80" s="12"/>
      <c r="O80" s="12">
        <f>M80-N80</f>
        <v>-4.0142307716140042</v>
      </c>
      <c r="P80" s="19">
        <f>G80+O80</f>
        <v>-139.28240705954963</v>
      </c>
    </row>
    <row r="81" spans="1:16" x14ac:dyDescent="0.35">
      <c r="A81" s="18"/>
      <c r="B81" s="12"/>
      <c r="C81" s="12">
        <v>2</v>
      </c>
      <c r="D81" s="9">
        <v>2000</v>
      </c>
      <c r="E81" s="10">
        <v>0.45</v>
      </c>
      <c r="F81" s="11">
        <v>5.0000000000000002E-5</v>
      </c>
      <c r="G81" s="12">
        <f t="shared" ref="G81:G83" si="61">P62</f>
        <v>168.2918237120644</v>
      </c>
      <c r="H81" s="12">
        <f t="shared" ref="H81:H83" si="62">G81/1000/(0.25*PI()*E81^2)</f>
        <v>1.0581521234854276</v>
      </c>
      <c r="I81" s="12">
        <f t="shared" ref="I81:I83" si="63">ABS(H81*E81/$K$18)</f>
        <v>421388.01377738273</v>
      </c>
      <c r="J81" s="12">
        <f t="shared" ref="J81:J83" si="64">0.0055*(1+POWER(20000*F81/E81+10^6/I81,1/3))</f>
        <v>1.4643974076060936E-2</v>
      </c>
      <c r="K81" s="12">
        <f t="shared" ref="K81:K83" si="65">8*J81*D81*(G81/1000)^2/(PI()*PI()*9.81*E81^5)*SIGN(G81)</f>
        <v>3.7142714992932047</v>
      </c>
      <c r="L81" s="12">
        <f t="shared" ref="L81:L83" si="66">K81/(G81)</f>
        <v>2.2070421588918452E-2</v>
      </c>
      <c r="M81" s="12">
        <f>-K84/(2*L84)</f>
        <v>-4.0142307716140042</v>
      </c>
      <c r="N81" s="12"/>
      <c r="O81" s="12">
        <f t="shared" ref="O81:O83" si="67">M81-N81</f>
        <v>-4.0142307716140042</v>
      </c>
      <c r="P81" s="19">
        <f t="shared" ref="P81:P83" si="68">G81+O81</f>
        <v>164.2775929404504</v>
      </c>
    </row>
    <row r="82" spans="1:16" x14ac:dyDescent="0.35">
      <c r="A82" s="18"/>
      <c r="B82" s="12"/>
      <c r="C82" s="12">
        <v>3</v>
      </c>
      <c r="D82" s="9">
        <v>1000</v>
      </c>
      <c r="E82" s="10">
        <v>0.3</v>
      </c>
      <c r="F82" s="11">
        <v>5.0000000000000002E-5</v>
      </c>
      <c r="G82" s="12">
        <f t="shared" si="61"/>
        <v>63.597845903019667</v>
      </c>
      <c r="H82" s="12">
        <f t="shared" si="62"/>
        <v>0.89972547070775333</v>
      </c>
      <c r="I82" s="12">
        <f t="shared" si="63"/>
        <v>238865.16921444776</v>
      </c>
      <c r="J82" s="12">
        <f t="shared" si="64"/>
        <v>1.6275349530910123E-2</v>
      </c>
      <c r="K82" s="12">
        <f t="shared" si="65"/>
        <v>2.2383608287992836</v>
      </c>
      <c r="L82" s="12">
        <f t="shared" si="66"/>
        <v>3.5195544707796539E-2</v>
      </c>
      <c r="M82" s="12">
        <f>-K84/(2*L84)</f>
        <v>-4.0142307716140042</v>
      </c>
      <c r="N82" s="12">
        <f>M86</f>
        <v>-0.2930035706228733</v>
      </c>
      <c r="O82" s="12">
        <f t="shared" si="67"/>
        <v>-3.7212272009911311</v>
      </c>
      <c r="P82" s="19">
        <f t="shared" si="68"/>
        <v>59.876618702028537</v>
      </c>
    </row>
    <row r="83" spans="1:16" x14ac:dyDescent="0.35">
      <c r="A83" s="18"/>
      <c r="B83" s="12"/>
      <c r="C83" s="12">
        <v>4</v>
      </c>
      <c r="D83" s="9">
        <v>2000</v>
      </c>
      <c r="E83" s="10">
        <v>0.3</v>
      </c>
      <c r="F83" s="11">
        <v>5.0000000000000002E-5</v>
      </c>
      <c r="G83" s="12">
        <f t="shared" si="61"/>
        <v>-48.546236625660519</v>
      </c>
      <c r="H83" s="12">
        <f t="shared" si="62"/>
        <v>-0.68678875799846084</v>
      </c>
      <c r="I83" s="12">
        <f t="shared" si="63"/>
        <v>182333.29858366217</v>
      </c>
      <c r="J83" s="12">
        <f t="shared" si="64"/>
        <v>1.6862730075070557E-2</v>
      </c>
      <c r="K83" s="12">
        <f t="shared" si="65"/>
        <v>-2.7026137460803166</v>
      </c>
      <c r="L83" s="12">
        <f t="shared" si="66"/>
        <v>5.5670921866099336E-2</v>
      </c>
      <c r="M83" s="12">
        <f>-K84/(2*L84)</f>
        <v>-4.0142307716140042</v>
      </c>
      <c r="N83" s="12">
        <f>M92</f>
        <v>-1.0539396100475198</v>
      </c>
      <c r="O83" s="12">
        <f t="shared" si="67"/>
        <v>-2.9602911615664844</v>
      </c>
      <c r="P83" s="19">
        <f t="shared" si="68"/>
        <v>-51.506527787227</v>
      </c>
    </row>
    <row r="84" spans="1:16" x14ac:dyDescent="0.35">
      <c r="A84" s="18"/>
      <c r="B84" s="12"/>
      <c r="C84" s="12"/>
      <c r="D84" s="12"/>
      <c r="E84" s="12"/>
      <c r="F84" s="23" t="s">
        <v>22</v>
      </c>
      <c r="G84" s="24"/>
      <c r="H84" s="24"/>
      <c r="I84" s="24"/>
      <c r="J84" s="24"/>
      <c r="K84" s="24">
        <f>SUM(K80:K83)</f>
        <v>1.0379977296919938</v>
      </c>
      <c r="L84" s="24">
        <f>SUM(L80:L83)</f>
        <v>0.12928974301029603</v>
      </c>
      <c r="M84" s="12"/>
      <c r="N84" s="12"/>
      <c r="O84" s="12"/>
      <c r="P84" s="19"/>
    </row>
    <row r="85" spans="1:16" x14ac:dyDescent="0.35">
      <c r="A85" s="18"/>
      <c r="B85" s="12" t="s">
        <v>13</v>
      </c>
      <c r="C85" s="12"/>
      <c r="D85" s="9"/>
      <c r="E85" s="10"/>
      <c r="F85" s="11"/>
      <c r="G85" s="12"/>
      <c r="H85" s="12"/>
      <c r="I85" s="12"/>
      <c r="J85" s="12"/>
      <c r="K85" s="12"/>
      <c r="L85" s="12"/>
      <c r="M85" s="12"/>
      <c r="N85" s="12"/>
      <c r="O85" s="12"/>
      <c r="P85" s="19"/>
    </row>
    <row r="86" spans="1:16" x14ac:dyDescent="0.35">
      <c r="A86" s="18"/>
      <c r="B86" s="12"/>
      <c r="C86" s="12">
        <v>3</v>
      </c>
      <c r="D86" s="9">
        <v>1000</v>
      </c>
      <c r="E86" s="10">
        <v>0.3</v>
      </c>
      <c r="F86" s="11">
        <v>5.0000000000000002E-5</v>
      </c>
      <c r="G86" s="12">
        <f t="shared" ref="G86:G89" si="69">P67</f>
        <v>-63.597845903019667</v>
      </c>
      <c r="H86" s="12">
        <f>G86/1000/(0.25*PI()*E86^2)</f>
        <v>-0.89972547070775333</v>
      </c>
      <c r="I86" s="12">
        <f>ABS(H86*E86/$K$18)</f>
        <v>238865.16921444776</v>
      </c>
      <c r="J86" s="12">
        <f>0.0055*(1+POWER(20000*F86/E86+10^6/I86,1/3))</f>
        <v>1.6275349530910123E-2</v>
      </c>
      <c r="K86" s="12">
        <f>8*J86*D86*(G86/1000)^2/(PI()*PI()*9.81*E86^5)*SIGN(G86)</f>
        <v>-2.2383608287992836</v>
      </c>
      <c r="L86" s="12">
        <f>K86/(G86)</f>
        <v>3.5195544707796539E-2</v>
      </c>
      <c r="M86" s="12">
        <f>-K90/(2*L90)</f>
        <v>-0.2930035706228733</v>
      </c>
      <c r="N86" s="12">
        <f>M82</f>
        <v>-4.0142307716140042</v>
      </c>
      <c r="O86" s="12">
        <f t="shared" ref="O86:O89" si="70">M86-N86</f>
        <v>3.7212272009911311</v>
      </c>
      <c r="P86" s="19">
        <f t="shared" ref="P86:P89" si="71">G86+O86</f>
        <v>-59.876618702028537</v>
      </c>
    </row>
    <row r="87" spans="1:16" x14ac:dyDescent="0.35">
      <c r="A87" s="18"/>
      <c r="B87" s="12"/>
      <c r="C87" s="12">
        <v>8</v>
      </c>
      <c r="D87" s="9">
        <v>2000</v>
      </c>
      <c r="E87" s="10">
        <v>0.3</v>
      </c>
      <c r="F87" s="11">
        <v>3.0000000000000001E-5</v>
      </c>
      <c r="G87" s="12">
        <f t="shared" si="69"/>
        <v>104.6939778090447</v>
      </c>
      <c r="H87" s="12">
        <f t="shared" ref="H87:H89" si="72">G87/1000/(0.25*PI()*E87^2)</f>
        <v>1.4811168071344589</v>
      </c>
      <c r="I87" s="12">
        <f t="shared" ref="I87:I89" si="73">ABS(H87*E87/$K$18)</f>
        <v>393216.85145162622</v>
      </c>
      <c r="J87" s="12">
        <f t="shared" ref="J87:J89" si="74">0.0055*(1+POWER(20000*F87/E87+10^6/I87,1/3))</f>
        <v>1.4609214949431529E-2</v>
      </c>
      <c r="K87" s="12">
        <f t="shared" ref="K87:K89" si="75">8*J87*D87*(G87/1000)^2/(PI()*PI()*9.81*E87^5)*SIGN(G87)</f>
        <v>10.889682992229472</v>
      </c>
      <c r="L87" s="12">
        <f t="shared" ref="L87:L89" si="76">K87/(G87)</f>
        <v>0.1040144163028324</v>
      </c>
      <c r="M87" s="12">
        <f>-K90/(2*L90)</f>
        <v>-0.2930035706228733</v>
      </c>
      <c r="N87" s="12"/>
      <c r="O87" s="12">
        <f t="shared" si="70"/>
        <v>-0.2930035706228733</v>
      </c>
      <c r="P87" s="19">
        <f t="shared" si="71"/>
        <v>104.40097423842182</v>
      </c>
    </row>
    <row r="88" spans="1:16" x14ac:dyDescent="0.35">
      <c r="A88" s="18"/>
      <c r="B88" s="12"/>
      <c r="C88" s="12">
        <v>9</v>
      </c>
      <c r="D88" s="9">
        <v>500</v>
      </c>
      <c r="E88" s="10">
        <v>0.25</v>
      </c>
      <c r="F88" s="11">
        <v>3.0000000000000001E-5</v>
      </c>
      <c r="G88" s="12">
        <f t="shared" si="69"/>
        <v>-48.086022190955319</v>
      </c>
      <c r="H88" s="12">
        <f t="shared" si="72"/>
        <v>-0.97960040004059012</v>
      </c>
      <c r="I88" s="12">
        <f t="shared" si="73"/>
        <v>216725.7522213695</v>
      </c>
      <c r="J88" s="12">
        <f t="shared" si="74"/>
        <v>1.6028194123479785E-2</v>
      </c>
      <c r="K88" s="12">
        <f t="shared" si="75"/>
        <v>-1.5678824320856883</v>
      </c>
      <c r="L88" s="12">
        <f t="shared" si="76"/>
        <v>3.2605783565532634E-2</v>
      </c>
      <c r="M88" s="12">
        <f>-K90/(2*L90)</f>
        <v>-0.2930035706228733</v>
      </c>
      <c r="N88" s="12"/>
      <c r="O88" s="12">
        <f t="shared" si="70"/>
        <v>-0.2930035706228733</v>
      </c>
      <c r="P88" s="19">
        <f t="shared" si="71"/>
        <v>-48.379025761578191</v>
      </c>
    </row>
    <row r="89" spans="1:16" x14ac:dyDescent="0.35">
      <c r="A89" s="18"/>
      <c r="B89" s="12"/>
      <c r="C89" s="12">
        <v>10</v>
      </c>
      <c r="D89" s="9">
        <v>2200</v>
      </c>
      <c r="E89" s="10">
        <v>0.25</v>
      </c>
      <c r="F89" s="11">
        <v>3.0000000000000001E-5</v>
      </c>
      <c r="G89" s="12">
        <f t="shared" si="69"/>
        <v>-48.086022190955319</v>
      </c>
      <c r="H89" s="12">
        <f t="shared" si="72"/>
        <v>-0.97960040004059012</v>
      </c>
      <c r="I89" s="12">
        <f t="shared" si="73"/>
        <v>216725.7522213695</v>
      </c>
      <c r="J89" s="12">
        <f t="shared" si="74"/>
        <v>1.6028194123479785E-2</v>
      </c>
      <c r="K89" s="12">
        <f t="shared" si="75"/>
        <v>-6.8986827011770275</v>
      </c>
      <c r="L89" s="12">
        <f t="shared" si="76"/>
        <v>0.14346544768834354</v>
      </c>
      <c r="M89" s="12">
        <f>-K90/(2*L90)</f>
        <v>-0.2930035706228733</v>
      </c>
      <c r="N89" s="12"/>
      <c r="O89" s="12">
        <f t="shared" si="70"/>
        <v>-0.2930035706228733</v>
      </c>
      <c r="P89" s="19">
        <f t="shared" si="71"/>
        <v>-48.379025761578191</v>
      </c>
    </row>
    <row r="90" spans="1:16" x14ac:dyDescent="0.35">
      <c r="A90" s="18"/>
      <c r="B90" s="12"/>
      <c r="C90" s="12"/>
      <c r="D90" s="12"/>
      <c r="E90" s="12"/>
      <c r="F90" s="23" t="s">
        <v>22</v>
      </c>
      <c r="G90" s="24"/>
      <c r="H90" s="24"/>
      <c r="I90" s="24"/>
      <c r="J90" s="24"/>
      <c r="K90" s="24">
        <f>SUM(K86:K89)</f>
        <v>0.18475703016747325</v>
      </c>
      <c r="L90" s="24">
        <f>SUM(L86:L89)</f>
        <v>0.31528119226450513</v>
      </c>
      <c r="M90" s="12"/>
      <c r="N90" s="12"/>
      <c r="O90" s="12"/>
      <c r="P90" s="19"/>
    </row>
    <row r="91" spans="1:16" x14ac:dyDescent="0.35">
      <c r="A91" s="18"/>
      <c r="B91" s="12" t="s">
        <v>14</v>
      </c>
      <c r="C91" s="12"/>
      <c r="D91" s="9"/>
      <c r="E91" s="10"/>
      <c r="F91" s="11"/>
      <c r="G91" s="12"/>
      <c r="H91" s="12"/>
      <c r="I91" s="12"/>
      <c r="J91" s="12"/>
      <c r="K91" s="12"/>
      <c r="L91" s="12"/>
      <c r="M91" s="12"/>
      <c r="N91" s="12"/>
      <c r="O91" s="12"/>
      <c r="P91" s="19"/>
    </row>
    <row r="92" spans="1:16" x14ac:dyDescent="0.35">
      <c r="A92" s="18"/>
      <c r="B92" s="12"/>
      <c r="C92" s="12">
        <v>4</v>
      </c>
      <c r="D92" s="9">
        <v>2000</v>
      </c>
      <c r="E92" s="10">
        <v>0.3</v>
      </c>
      <c r="F92" s="11">
        <v>5.0000000000000002E-5</v>
      </c>
      <c r="G92" s="12">
        <f t="shared" ref="G92:G95" si="77">P73</f>
        <v>48.546236625660519</v>
      </c>
      <c r="H92" s="12">
        <f>G92/1000/(0.25*PI()*E92^2)</f>
        <v>0.68678875799846084</v>
      </c>
      <c r="I92" s="12">
        <f>ABS(H92*E92/$K$18)</f>
        <v>182333.29858366217</v>
      </c>
      <c r="J92" s="12">
        <f>0.0055*(1+POWER(20000*F92/E92+10^6/I92,1/3))</f>
        <v>1.6862730075070557E-2</v>
      </c>
      <c r="K92" s="12">
        <f>8*J92*D92*(G92/1000)^2/(PI()*PI()*9.81*E92^5)*SIGN(G92)</f>
        <v>2.7026137460803166</v>
      </c>
      <c r="L92" s="12">
        <f>K92/(G92)</f>
        <v>5.5670921866099336E-2</v>
      </c>
      <c r="M92" s="12">
        <f>-K96/(2*L96)</f>
        <v>-1.0539396100475198</v>
      </c>
      <c r="N92" s="12">
        <f>M83</f>
        <v>-4.0142307716140042</v>
      </c>
      <c r="O92" s="12">
        <f t="shared" ref="O92:O95" si="78">M92-N92</f>
        <v>2.9602911615664844</v>
      </c>
      <c r="P92" s="19">
        <f t="shared" ref="P92:P95" si="79">G92+O92</f>
        <v>51.506527787227</v>
      </c>
    </row>
    <row r="93" spans="1:16" x14ac:dyDescent="0.35">
      <c r="A93" s="18"/>
      <c r="B93" s="12"/>
      <c r="C93" s="12">
        <v>5</v>
      </c>
      <c r="D93" s="9">
        <v>1000</v>
      </c>
      <c r="E93" s="10">
        <v>0.4</v>
      </c>
      <c r="F93" s="11">
        <v>3.0000000000000001E-5</v>
      </c>
      <c r="G93" s="12">
        <f t="shared" si="77"/>
        <v>-86.721939662275119</v>
      </c>
      <c r="H93" s="12">
        <f t="shared" ref="H93:H95" si="80">G93/1000/(0.25*PI()*E93^2)</f>
        <v>-0.69011126858840888</v>
      </c>
      <c r="I93" s="12">
        <f t="shared" ref="I93:I95" si="81">ABS(H93*E93/$K$18)</f>
        <v>244287.17472156067</v>
      </c>
      <c r="J93" s="12">
        <f t="shared" ref="J93:J95" si="82">0.0055*(1+POWER(20000*F93/E93+10^6/I93,1/3))</f>
        <v>1.526318856825371E-2</v>
      </c>
      <c r="K93" s="12">
        <f t="shared" ref="K93:K95" si="83">8*J93*D93*(G93/1000)^2/(PI()*PI()*9.81*E93^5)*SIGN(G93)</f>
        <v>-0.92624209210892539</v>
      </c>
      <c r="L93" s="12">
        <f t="shared" ref="L93:L95" si="84">K93/(G93)</f>
        <v>1.0680597040564692E-2</v>
      </c>
      <c r="M93" s="12">
        <f>-K96/(2*L96)</f>
        <v>-1.0539396100475198</v>
      </c>
      <c r="N93" s="12"/>
      <c r="O93" s="12">
        <f t="shared" si="78"/>
        <v>-1.0539396100475198</v>
      </c>
      <c r="P93" s="19">
        <f t="shared" si="79"/>
        <v>-87.775879272322641</v>
      </c>
    </row>
    <row r="94" spans="1:16" x14ac:dyDescent="0.35">
      <c r="A94" s="18"/>
      <c r="B94" s="12"/>
      <c r="C94" s="12">
        <v>6</v>
      </c>
      <c r="D94" s="9">
        <v>750</v>
      </c>
      <c r="E94" s="10">
        <v>0.3</v>
      </c>
      <c r="F94" s="11">
        <v>3.0000000000000001E-5</v>
      </c>
      <c r="G94" s="12">
        <f t="shared" si="77"/>
        <v>64.058060337724882</v>
      </c>
      <c r="H94" s="12">
        <f t="shared" si="80"/>
        <v>0.90623617312247118</v>
      </c>
      <c r="I94" s="12">
        <f t="shared" si="81"/>
        <v>240593.67428030205</v>
      </c>
      <c r="J94" s="12">
        <f t="shared" si="82"/>
        <v>1.5580249599635198E-2</v>
      </c>
      <c r="K94" s="12">
        <f t="shared" si="83"/>
        <v>1.6304151542031058</v>
      </c>
      <c r="L94" s="12">
        <f t="shared" si="84"/>
        <v>2.5452146780706168E-2</v>
      </c>
      <c r="M94" s="12">
        <f>-K96/(2*L96)</f>
        <v>-1.0539396100475198</v>
      </c>
      <c r="N94" s="12"/>
      <c r="O94" s="12">
        <f t="shared" si="78"/>
        <v>-1.0539396100475198</v>
      </c>
      <c r="P94" s="19">
        <f t="shared" si="79"/>
        <v>63.00412072767736</v>
      </c>
    </row>
    <row r="95" spans="1:16" x14ac:dyDescent="0.35">
      <c r="A95" s="18"/>
      <c r="B95" s="12"/>
      <c r="C95" s="12">
        <v>7</v>
      </c>
      <c r="D95" s="9">
        <v>2200</v>
      </c>
      <c r="E95" s="10">
        <v>0.3</v>
      </c>
      <c r="F95" s="11">
        <v>3.0000000000000001E-5</v>
      </c>
      <c r="G95" s="12">
        <f t="shared" si="77"/>
        <v>-50.521939662275116</v>
      </c>
      <c r="H95" s="12">
        <f t="shared" si="80"/>
        <v>-0.71473923838591702</v>
      </c>
      <c r="I95" s="12">
        <f t="shared" si="81"/>
        <v>189753.78010245584</v>
      </c>
      <c r="J95" s="12">
        <f t="shared" si="82"/>
        <v>1.6154683965080428E-2</v>
      </c>
      <c r="K95" s="12">
        <f t="shared" si="83"/>
        <v>-3.0845807180080711</v>
      </c>
      <c r="L95" s="12">
        <f t="shared" si="84"/>
        <v>6.1054281340495259E-2</v>
      </c>
      <c r="M95" s="12">
        <f>-K96/(2*L96)</f>
        <v>-1.0539396100475198</v>
      </c>
      <c r="N95" s="12"/>
      <c r="O95" s="12">
        <f t="shared" si="78"/>
        <v>-1.0539396100475198</v>
      </c>
      <c r="P95" s="19">
        <f t="shared" si="79"/>
        <v>-51.575879272322638</v>
      </c>
    </row>
    <row r="96" spans="1:16" ht="16" thickBot="1" x14ac:dyDescent="0.4">
      <c r="A96" s="20"/>
      <c r="B96" s="21"/>
      <c r="C96" s="21"/>
      <c r="D96" s="21"/>
      <c r="E96" s="21"/>
      <c r="F96" s="25" t="s">
        <v>22</v>
      </c>
      <c r="G96" s="26"/>
      <c r="H96" s="26"/>
      <c r="I96" s="26"/>
      <c r="J96" s="26"/>
      <c r="K96" s="26">
        <f>SUM(K92:K95)</f>
        <v>0.32220609016642587</v>
      </c>
      <c r="L96" s="26">
        <f>SUM(L92:L95)</f>
        <v>0.15285794702786545</v>
      </c>
      <c r="M96" s="21"/>
      <c r="N96" s="21"/>
      <c r="O96" s="21"/>
      <c r="P96" s="22"/>
    </row>
    <row r="97" spans="1:16" ht="16" thickBot="1" x14ac:dyDescent="0.4"/>
    <row r="98" spans="1:16" x14ac:dyDescent="0.35">
      <c r="A98" s="14" t="s">
        <v>29</v>
      </c>
      <c r="B98" s="15"/>
      <c r="C98" s="16" t="s">
        <v>9</v>
      </c>
      <c r="D98" s="16" t="s">
        <v>0</v>
      </c>
      <c r="E98" s="16" t="s">
        <v>1</v>
      </c>
      <c r="F98" s="16" t="s">
        <v>15</v>
      </c>
      <c r="G98" s="16" t="s">
        <v>16</v>
      </c>
      <c r="H98" s="16" t="s">
        <v>17</v>
      </c>
      <c r="I98" s="16" t="s">
        <v>10</v>
      </c>
      <c r="J98" s="16" t="s">
        <v>11</v>
      </c>
      <c r="K98" s="16" t="s">
        <v>12</v>
      </c>
      <c r="L98" s="16" t="s">
        <v>20</v>
      </c>
      <c r="M98" s="16" t="s">
        <v>21</v>
      </c>
      <c r="N98" s="16" t="s">
        <v>23</v>
      </c>
      <c r="O98" s="16" t="s">
        <v>24</v>
      </c>
      <c r="P98" s="17" t="s">
        <v>25</v>
      </c>
    </row>
    <row r="99" spans="1:16" x14ac:dyDescent="0.35">
      <c r="A99" s="18"/>
      <c r="B99" s="12" t="s">
        <v>8</v>
      </c>
      <c r="C99" s="12">
        <v>1</v>
      </c>
      <c r="D99" s="9">
        <v>1000</v>
      </c>
      <c r="E99" s="10">
        <v>0.4</v>
      </c>
      <c r="F99" s="11">
        <v>5.0000000000000002E-5</v>
      </c>
      <c r="G99" s="12">
        <f>P80</f>
        <v>-139.28240705954963</v>
      </c>
      <c r="H99" s="12">
        <f>G99/1000/(0.25*PI()*E99^2)</f>
        <v>-1.108374178463241</v>
      </c>
      <c r="I99" s="12">
        <f>ABS(H99*E99/$K$18)</f>
        <v>392344.84193389065</v>
      </c>
      <c r="J99" s="12">
        <f>0.0055*(1+POWER(20000*F99/E99+10^6/I99,1/3))</f>
        <v>1.4935352321332846E-2</v>
      </c>
      <c r="K99" s="12">
        <f>8*J99*D99*(G99/1000)^2/(PI()*PI()*9.81*E99^5)*SIGN(G99)</f>
        <v>-2.3379180110726567</v>
      </c>
      <c r="L99" s="12">
        <f>K99/(G99)</f>
        <v>1.6785450944088648E-2</v>
      </c>
      <c r="M99" s="12">
        <f>-K103/(2*L103)</f>
        <v>-0.73662826372970713</v>
      </c>
      <c r="N99" s="12"/>
      <c r="O99" s="12">
        <f>M99-N99</f>
        <v>-0.73662826372970713</v>
      </c>
      <c r="P99" s="19">
        <f>G99+O99</f>
        <v>-140.01903532327933</v>
      </c>
    </row>
    <row r="100" spans="1:16" x14ac:dyDescent="0.35">
      <c r="A100" s="18"/>
      <c r="B100" s="12"/>
      <c r="C100" s="12">
        <v>2</v>
      </c>
      <c r="D100" s="9">
        <v>2000</v>
      </c>
      <c r="E100" s="10">
        <v>0.45</v>
      </c>
      <c r="F100" s="11">
        <v>5.0000000000000002E-5</v>
      </c>
      <c r="G100" s="12">
        <f t="shared" ref="G100:G102" si="85">P81</f>
        <v>164.2775929404504</v>
      </c>
      <c r="H100" s="12">
        <f t="shared" ref="H100:H102" si="86">G100/1000/(0.25*PI()*E100^2)</f>
        <v>1.0329122352873454</v>
      </c>
      <c r="I100" s="12">
        <f t="shared" ref="I100:I102" si="87">ABS(H100*E100/$K$18)</f>
        <v>411336.73086664197</v>
      </c>
      <c r="J100" s="12">
        <f t="shared" ref="J100:J102" si="88">0.0055*(1+POWER(20000*F100/E100+10^6/I100,1/3))</f>
        <v>1.4682276016949668E-2</v>
      </c>
      <c r="K100" s="12">
        <f t="shared" ref="K100:K102" si="89">8*J100*D100*(G100/1000)^2/(PI()*PI()*9.81*E100^5)*SIGN(G100)</f>
        <v>3.5484501365076713</v>
      </c>
      <c r="L100" s="12">
        <f t="shared" ref="L100:L102" si="90">K100/(G100)</f>
        <v>2.1600329497121144E-2</v>
      </c>
      <c r="M100" s="12">
        <f>-K103/(2*L103)</f>
        <v>-0.73662826372970713</v>
      </c>
      <c r="N100" s="12"/>
      <c r="O100" s="12">
        <f t="shared" ref="O100:O102" si="91">M100-N100</f>
        <v>-0.73662826372970713</v>
      </c>
      <c r="P100" s="19">
        <f t="shared" ref="P100:P102" si="92">G100+O100</f>
        <v>163.54096467672071</v>
      </c>
    </row>
    <row r="101" spans="1:16" x14ac:dyDescent="0.35">
      <c r="A101" s="18"/>
      <c r="B101" s="12"/>
      <c r="C101" s="12">
        <v>3</v>
      </c>
      <c r="D101" s="9">
        <v>1000</v>
      </c>
      <c r="E101" s="10">
        <v>0.3</v>
      </c>
      <c r="F101" s="11">
        <v>5.0000000000000002E-5</v>
      </c>
      <c r="G101" s="12">
        <f t="shared" si="85"/>
        <v>59.876618702028537</v>
      </c>
      <c r="H101" s="12">
        <f t="shared" si="86"/>
        <v>0.84708087484946382</v>
      </c>
      <c r="I101" s="12">
        <f t="shared" si="87"/>
        <v>224888.72783614084</v>
      </c>
      <c r="J101" s="12">
        <f t="shared" si="88"/>
        <v>1.6398217158545645E-2</v>
      </c>
      <c r="K101" s="12">
        <f t="shared" si="89"/>
        <v>1.99906137771264</v>
      </c>
      <c r="L101" s="12">
        <f t="shared" si="90"/>
        <v>3.3386343802425077E-2</v>
      </c>
      <c r="M101" s="12">
        <f>-K103/(2*L103)</f>
        <v>-0.73662826372970713</v>
      </c>
      <c r="N101" s="12">
        <f>M105</f>
        <v>-0.43089266697800083</v>
      </c>
      <c r="O101" s="12">
        <f t="shared" si="91"/>
        <v>-0.30573559675170631</v>
      </c>
      <c r="P101" s="19">
        <f t="shared" si="92"/>
        <v>59.570883105276828</v>
      </c>
    </row>
    <row r="102" spans="1:16" x14ac:dyDescent="0.35">
      <c r="A102" s="18"/>
      <c r="B102" s="12"/>
      <c r="C102" s="12">
        <v>4</v>
      </c>
      <c r="D102" s="9">
        <v>2000</v>
      </c>
      <c r="E102" s="10">
        <v>0.3</v>
      </c>
      <c r="F102" s="11">
        <v>5.0000000000000002E-5</v>
      </c>
      <c r="G102" s="12">
        <f t="shared" si="85"/>
        <v>-51.506527787227</v>
      </c>
      <c r="H102" s="12">
        <f t="shared" si="86"/>
        <v>-0.72866831100775464</v>
      </c>
      <c r="I102" s="12">
        <f t="shared" si="87"/>
        <v>193451.76398435966</v>
      </c>
      <c r="J102" s="12">
        <f t="shared" si="88"/>
        <v>1.6725687334928345E-2</v>
      </c>
      <c r="K102" s="12">
        <f t="shared" si="89"/>
        <v>-3.0175430710241757</v>
      </c>
      <c r="L102" s="12">
        <f t="shared" si="90"/>
        <v>5.8585643425424029E-2</v>
      </c>
      <c r="M102" s="12">
        <f>-K103/(2*L103)</f>
        <v>-0.73662826372970713</v>
      </c>
      <c r="N102" s="12">
        <f>M111</f>
        <v>-1.4284415104327559</v>
      </c>
      <c r="O102" s="12">
        <f t="shared" si="91"/>
        <v>0.69181324670304878</v>
      </c>
      <c r="P102" s="19">
        <f t="shared" si="92"/>
        <v>-50.814714540523951</v>
      </c>
    </row>
    <row r="103" spans="1:16" x14ac:dyDescent="0.35">
      <c r="A103" s="18"/>
      <c r="B103" s="12"/>
      <c r="C103" s="12"/>
      <c r="D103" s="12"/>
      <c r="E103" s="12"/>
      <c r="F103" s="23" t="s">
        <v>22</v>
      </c>
      <c r="G103" s="24"/>
      <c r="H103" s="24"/>
      <c r="I103" s="24"/>
      <c r="J103" s="24"/>
      <c r="K103" s="24">
        <f>SUM(K99:K102)</f>
        <v>0.19205043212347883</v>
      </c>
      <c r="L103" s="24">
        <f>SUM(L99:L102)</f>
        <v>0.1303577676690589</v>
      </c>
      <c r="M103" s="12"/>
      <c r="N103" s="12"/>
      <c r="O103" s="12"/>
      <c r="P103" s="19"/>
    </row>
    <row r="104" spans="1:16" x14ac:dyDescent="0.35">
      <c r="A104" s="18"/>
      <c r="B104" s="12" t="s">
        <v>13</v>
      </c>
      <c r="C104" s="12"/>
      <c r="D104" s="9"/>
      <c r="E104" s="10"/>
      <c r="F104" s="11"/>
      <c r="G104" s="12"/>
      <c r="H104" s="12"/>
      <c r="I104" s="12"/>
      <c r="J104" s="12"/>
      <c r="K104" s="12"/>
      <c r="L104" s="12"/>
      <c r="M104" s="12"/>
      <c r="N104" s="12"/>
      <c r="O104" s="12"/>
      <c r="P104" s="19"/>
    </row>
    <row r="105" spans="1:16" x14ac:dyDescent="0.35">
      <c r="A105" s="18"/>
      <c r="B105" s="12"/>
      <c r="C105" s="12">
        <v>3</v>
      </c>
      <c r="D105" s="9">
        <v>1000</v>
      </c>
      <c r="E105" s="10">
        <v>0.3</v>
      </c>
      <c r="F105" s="11">
        <v>5.0000000000000002E-5</v>
      </c>
      <c r="G105" s="12">
        <f t="shared" ref="G105:G108" si="93">P86</f>
        <v>-59.876618702028537</v>
      </c>
      <c r="H105" s="12">
        <f>G105/1000/(0.25*PI()*E105^2)</f>
        <v>-0.84708087484946382</v>
      </c>
      <c r="I105" s="12">
        <f>ABS(H105*E105/$K$18)</f>
        <v>224888.72783614084</v>
      </c>
      <c r="J105" s="12">
        <f>0.0055*(1+POWER(20000*F105/E105+10^6/I105,1/3))</f>
        <v>1.6398217158545645E-2</v>
      </c>
      <c r="K105" s="12">
        <f>8*J105*D105*(G105/1000)^2/(PI()*PI()*9.81*E105^5)*SIGN(G105)</f>
        <v>-1.99906137771264</v>
      </c>
      <c r="L105" s="12">
        <f>K105/(G105)</f>
        <v>3.3386343802425077E-2</v>
      </c>
      <c r="M105" s="12">
        <f>-K109/(2*L109)</f>
        <v>-0.43089266697800083</v>
      </c>
      <c r="N105" s="12">
        <f>M101</f>
        <v>-0.73662826372970713</v>
      </c>
      <c r="O105" s="12">
        <f t="shared" ref="O105:O108" si="94">M105-N105</f>
        <v>0.30573559675170631</v>
      </c>
      <c r="P105" s="19">
        <f t="shared" ref="P105:P108" si="95">G105+O105</f>
        <v>-59.570883105276828</v>
      </c>
    </row>
    <row r="106" spans="1:16" x14ac:dyDescent="0.35">
      <c r="A106" s="18"/>
      <c r="B106" s="12"/>
      <c r="C106" s="12">
        <v>8</v>
      </c>
      <c r="D106" s="9">
        <v>2000</v>
      </c>
      <c r="E106" s="10">
        <v>0.3</v>
      </c>
      <c r="F106" s="11">
        <v>3.0000000000000001E-5</v>
      </c>
      <c r="G106" s="12">
        <f t="shared" si="93"/>
        <v>104.40097423842182</v>
      </c>
      <c r="H106" s="12">
        <f t="shared" ref="H106:H108" si="96">G106/1000/(0.25*PI()*E106^2)</f>
        <v>1.4769716545470628</v>
      </c>
      <c r="I106" s="12">
        <f t="shared" ref="I106:I108" si="97">ABS(H106*E106/$K$18)</f>
        <v>392116.368463822</v>
      </c>
      <c r="J106" s="12">
        <f t="shared" ref="J106:J108" si="98">0.0055*(1+POWER(20000*F106/E106+10^6/I106,1/3))</f>
        <v>1.4613982703702722E-2</v>
      </c>
      <c r="K106" s="12">
        <f t="shared" ref="K106:K108" si="99">8*J106*D106*(G106/1000)^2/(PI()*PI()*9.81*E106^5)*SIGN(G106)</f>
        <v>10.832349106533798</v>
      </c>
      <c r="L106" s="12">
        <f t="shared" ref="L106:L108" si="100">K106/(G106)</f>
        <v>0.10375716496472365</v>
      </c>
      <c r="M106" s="12">
        <f>-K109/(2*L109)</f>
        <v>-0.43089266697800083</v>
      </c>
      <c r="N106" s="12"/>
      <c r="O106" s="12">
        <f t="shared" si="94"/>
        <v>-0.43089266697800083</v>
      </c>
      <c r="P106" s="19">
        <f t="shared" si="95"/>
        <v>103.97008157144383</v>
      </c>
    </row>
    <row r="107" spans="1:16" x14ac:dyDescent="0.35">
      <c r="A107" s="18"/>
      <c r="B107" s="12"/>
      <c r="C107" s="12">
        <v>9</v>
      </c>
      <c r="D107" s="9">
        <v>500</v>
      </c>
      <c r="E107" s="10">
        <v>0.25</v>
      </c>
      <c r="F107" s="11">
        <v>3.0000000000000001E-5</v>
      </c>
      <c r="G107" s="12">
        <f t="shared" si="93"/>
        <v>-48.379025761578191</v>
      </c>
      <c r="H107" s="12">
        <f t="shared" si="96"/>
        <v>-0.98556941976644041</v>
      </c>
      <c r="I107" s="12">
        <f t="shared" si="97"/>
        <v>218046.33180673461</v>
      </c>
      <c r="J107" s="12">
        <f t="shared" si="98"/>
        <v>1.6014193674084385E-2</v>
      </c>
      <c r="K107" s="12">
        <f t="shared" si="99"/>
        <v>-1.5856615986496629</v>
      </c>
      <c r="L107" s="12">
        <f t="shared" si="100"/>
        <v>3.2775806740386423E-2</v>
      </c>
      <c r="M107" s="12">
        <f>-K109/(2*L109)</f>
        <v>-0.43089266697800083</v>
      </c>
      <c r="N107" s="12"/>
      <c r="O107" s="12">
        <f t="shared" si="94"/>
        <v>-0.43089266697800083</v>
      </c>
      <c r="P107" s="19">
        <f t="shared" si="95"/>
        <v>-48.809918428556195</v>
      </c>
    </row>
    <row r="108" spans="1:16" x14ac:dyDescent="0.35">
      <c r="A108" s="18"/>
      <c r="B108" s="12"/>
      <c r="C108" s="12">
        <v>10</v>
      </c>
      <c r="D108" s="9">
        <v>2200</v>
      </c>
      <c r="E108" s="10">
        <v>0.25</v>
      </c>
      <c r="F108" s="11">
        <v>3.0000000000000001E-5</v>
      </c>
      <c r="G108" s="12">
        <f t="shared" si="93"/>
        <v>-48.379025761578191</v>
      </c>
      <c r="H108" s="12">
        <f t="shared" si="96"/>
        <v>-0.98556941976644041</v>
      </c>
      <c r="I108" s="12">
        <f t="shared" si="97"/>
        <v>218046.33180673461</v>
      </c>
      <c r="J108" s="12">
        <f t="shared" si="98"/>
        <v>1.6014193674084385E-2</v>
      </c>
      <c r="K108" s="12">
        <f t="shared" si="99"/>
        <v>-6.9769110340585172</v>
      </c>
      <c r="L108" s="12">
        <f t="shared" si="100"/>
        <v>0.14421354965770028</v>
      </c>
      <c r="M108" s="12">
        <f>-K109/(2*L109)</f>
        <v>-0.43089266697800083</v>
      </c>
      <c r="N108" s="12"/>
      <c r="O108" s="12">
        <f t="shared" si="94"/>
        <v>-0.43089266697800083</v>
      </c>
      <c r="P108" s="19">
        <f t="shared" si="95"/>
        <v>-48.809918428556195</v>
      </c>
    </row>
    <row r="109" spans="1:16" x14ac:dyDescent="0.35">
      <c r="A109" s="18"/>
      <c r="B109" s="12"/>
      <c r="C109" s="12"/>
      <c r="D109" s="12"/>
      <c r="E109" s="12"/>
      <c r="F109" s="23" t="s">
        <v>22</v>
      </c>
      <c r="G109" s="24"/>
      <c r="H109" s="24"/>
      <c r="I109" s="24"/>
      <c r="J109" s="24"/>
      <c r="K109" s="24">
        <f>SUM(K105:K108)</f>
        <v>0.27071509611297806</v>
      </c>
      <c r="L109" s="24">
        <f>SUM(L105:L108)</f>
        <v>0.31413286516523542</v>
      </c>
      <c r="M109" s="12"/>
      <c r="N109" s="12"/>
      <c r="O109" s="12"/>
      <c r="P109" s="19"/>
    </row>
    <row r="110" spans="1:16" x14ac:dyDescent="0.35">
      <c r="A110" s="18"/>
      <c r="B110" s="12" t="s">
        <v>14</v>
      </c>
      <c r="C110" s="12"/>
      <c r="D110" s="9"/>
      <c r="E110" s="10"/>
      <c r="F110" s="11"/>
      <c r="G110" s="12"/>
      <c r="H110" s="12"/>
      <c r="I110" s="12"/>
      <c r="J110" s="12"/>
      <c r="K110" s="12"/>
      <c r="L110" s="12"/>
      <c r="M110" s="12"/>
      <c r="N110" s="12"/>
      <c r="O110" s="12"/>
      <c r="P110" s="19"/>
    </row>
    <row r="111" spans="1:16" x14ac:dyDescent="0.35">
      <c r="A111" s="18"/>
      <c r="B111" s="12"/>
      <c r="C111" s="12">
        <v>4</v>
      </c>
      <c r="D111" s="9">
        <v>2000</v>
      </c>
      <c r="E111" s="10">
        <v>0.3</v>
      </c>
      <c r="F111" s="11">
        <v>5.0000000000000002E-5</v>
      </c>
      <c r="G111" s="12">
        <f t="shared" ref="G111:G114" si="101">P92</f>
        <v>51.506527787227</v>
      </c>
      <c r="H111" s="12">
        <f>G111/1000/(0.25*PI()*E111^2)</f>
        <v>0.72866831100775464</v>
      </c>
      <c r="I111" s="12">
        <f>ABS(H111*E111/$K$18)</f>
        <v>193451.76398435966</v>
      </c>
      <c r="J111" s="12">
        <f>0.0055*(1+POWER(20000*F111/E111+10^6/I111,1/3))</f>
        <v>1.6725687334928345E-2</v>
      </c>
      <c r="K111" s="12">
        <f>8*J111*D111*(G111/1000)^2/(PI()*PI()*9.81*E111^5)*SIGN(G111)</f>
        <v>3.0175430710241757</v>
      </c>
      <c r="L111" s="12">
        <f>K111/(G111)</f>
        <v>5.8585643425424029E-2</v>
      </c>
      <c r="M111" s="12">
        <f>-K115/(2*L115)</f>
        <v>-1.4284415104327559</v>
      </c>
      <c r="N111" s="12">
        <f>M102</f>
        <v>-0.73662826372970713</v>
      </c>
      <c r="O111" s="12">
        <f t="shared" ref="O111:O114" si="102">M111-N111</f>
        <v>-0.69181324670304878</v>
      </c>
      <c r="P111" s="19">
        <f t="shared" ref="P111:P114" si="103">G111+O111</f>
        <v>50.814714540523951</v>
      </c>
    </row>
    <row r="112" spans="1:16" x14ac:dyDescent="0.35">
      <c r="A112" s="18"/>
      <c r="B112" s="12"/>
      <c r="C112" s="12">
        <v>5</v>
      </c>
      <c r="D112" s="9">
        <v>1000</v>
      </c>
      <c r="E112" s="10">
        <v>0.4</v>
      </c>
      <c r="F112" s="11">
        <v>3.0000000000000001E-5</v>
      </c>
      <c r="G112" s="12">
        <f t="shared" si="101"/>
        <v>-87.775879272322641</v>
      </c>
      <c r="H112" s="12">
        <f t="shared" ref="H112:H114" si="104">G112/1000/(0.25*PI()*E112^2)</f>
        <v>-0.69849825352137918</v>
      </c>
      <c r="I112" s="12">
        <f t="shared" ref="I112:I114" si="105">ABS(H112*E112/$K$18)</f>
        <v>247256.01894562095</v>
      </c>
      <c r="J112" s="12">
        <f t="shared" ref="J112:J114" si="106">0.0055*(1+POWER(20000*F112/E112+10^6/I112,1/3))</f>
        <v>1.5234507205399841E-2</v>
      </c>
      <c r="K112" s="12">
        <f t="shared" ref="K112:K114" si="107">8*J112*D112*(G112/1000)^2/(PI()*PI()*9.81*E112^5)*SIGN(G112)</f>
        <v>-0.94710922191448732</v>
      </c>
      <c r="L112" s="12">
        <f t="shared" ref="L112:L114" si="108">K112/(G112)</f>
        <v>1.0790085269053276E-2</v>
      </c>
      <c r="M112" s="12">
        <f>-K115/(2*L115)</f>
        <v>-1.4284415104327559</v>
      </c>
      <c r="N112" s="12"/>
      <c r="O112" s="12">
        <f t="shared" si="102"/>
        <v>-1.4284415104327559</v>
      </c>
      <c r="P112" s="19">
        <f t="shared" si="103"/>
        <v>-89.204320782755403</v>
      </c>
    </row>
    <row r="113" spans="1:16" x14ac:dyDescent="0.35">
      <c r="A113" s="18"/>
      <c r="B113" s="12"/>
      <c r="C113" s="12">
        <v>6</v>
      </c>
      <c r="D113" s="9">
        <v>750</v>
      </c>
      <c r="E113" s="10">
        <v>0.3</v>
      </c>
      <c r="F113" s="11">
        <v>3.0000000000000001E-5</v>
      </c>
      <c r="G113" s="12">
        <f t="shared" si="101"/>
        <v>63.00412072767736</v>
      </c>
      <c r="H113" s="12">
        <f t="shared" si="104"/>
        <v>0.89132597768607946</v>
      </c>
      <c r="I113" s="12">
        <f t="shared" si="105"/>
        <v>236635.21531488834</v>
      </c>
      <c r="J113" s="12">
        <f t="shared" si="106"/>
        <v>1.5618055450013052E-2</v>
      </c>
      <c r="K113" s="12">
        <f t="shared" si="107"/>
        <v>1.5810335812271483</v>
      </c>
      <c r="L113" s="12">
        <f t="shared" si="108"/>
        <v>2.5094129764318875E-2</v>
      </c>
      <c r="M113" s="12">
        <f>-K115/(2*L115)</f>
        <v>-1.4284415104327559</v>
      </c>
      <c r="N113" s="12"/>
      <c r="O113" s="12">
        <f t="shared" si="102"/>
        <v>-1.4284415104327559</v>
      </c>
      <c r="P113" s="19">
        <f t="shared" si="103"/>
        <v>61.575679217244605</v>
      </c>
    </row>
    <row r="114" spans="1:16" x14ac:dyDescent="0.35">
      <c r="A114" s="18"/>
      <c r="B114" s="12"/>
      <c r="C114" s="12">
        <v>7</v>
      </c>
      <c r="D114" s="9">
        <v>2200</v>
      </c>
      <c r="E114" s="10">
        <v>0.3</v>
      </c>
      <c r="F114" s="11">
        <v>3.0000000000000001E-5</v>
      </c>
      <c r="G114" s="12">
        <f t="shared" si="101"/>
        <v>-51.575879272322638</v>
      </c>
      <c r="H114" s="12">
        <f t="shared" si="104"/>
        <v>-0.72964943382230874</v>
      </c>
      <c r="I114" s="12">
        <f t="shared" si="105"/>
        <v>193712.23906786958</v>
      </c>
      <c r="J114" s="12">
        <f t="shared" si="106"/>
        <v>1.6101812518999076E-2</v>
      </c>
      <c r="K114" s="12">
        <f t="shared" si="107"/>
        <v>-3.2040972434120176</v>
      </c>
      <c r="L114" s="12">
        <f t="shared" si="108"/>
        <v>6.2123948027996971E-2</v>
      </c>
      <c r="M114" s="12">
        <f>-K115/(2*L115)</f>
        <v>-1.4284415104327559</v>
      </c>
      <c r="N114" s="12"/>
      <c r="O114" s="12">
        <f t="shared" si="102"/>
        <v>-1.4284415104327559</v>
      </c>
      <c r="P114" s="19">
        <f t="shared" si="103"/>
        <v>-53.004320782755393</v>
      </c>
    </row>
    <row r="115" spans="1:16" ht="16" thickBot="1" x14ac:dyDescent="0.4">
      <c r="A115" s="20"/>
      <c r="B115" s="21"/>
      <c r="C115" s="21"/>
      <c r="D115" s="21"/>
      <c r="E115" s="21"/>
      <c r="F115" s="25" t="s">
        <v>22</v>
      </c>
      <c r="G115" s="26"/>
      <c r="H115" s="26"/>
      <c r="I115" s="26"/>
      <c r="J115" s="26"/>
      <c r="K115" s="26">
        <f>SUM(K111:K114)</f>
        <v>0.447370186924819</v>
      </c>
      <c r="L115" s="26">
        <f>SUM(L111:L114)</f>
        <v>0.15659380648679316</v>
      </c>
      <c r="M115" s="21"/>
      <c r="N115" s="21"/>
      <c r="O115" s="21"/>
      <c r="P115" s="22"/>
    </row>
    <row r="116" spans="1:16" ht="16" thickBot="1" x14ac:dyDescent="0.4"/>
    <row r="117" spans="1:16" x14ac:dyDescent="0.35">
      <c r="A117" s="14" t="s">
        <v>30</v>
      </c>
      <c r="B117" s="15"/>
      <c r="C117" s="16" t="s">
        <v>9</v>
      </c>
      <c r="D117" s="16" t="s">
        <v>0</v>
      </c>
      <c r="E117" s="16" t="s">
        <v>1</v>
      </c>
      <c r="F117" s="16" t="s">
        <v>15</v>
      </c>
      <c r="G117" s="16" t="s">
        <v>16</v>
      </c>
      <c r="H117" s="16" t="s">
        <v>17</v>
      </c>
      <c r="I117" s="16" t="s">
        <v>10</v>
      </c>
      <c r="J117" s="16" t="s">
        <v>11</v>
      </c>
      <c r="K117" s="16" t="s">
        <v>12</v>
      </c>
      <c r="L117" s="16" t="s">
        <v>20</v>
      </c>
      <c r="M117" s="16" t="s">
        <v>21</v>
      </c>
      <c r="N117" s="16" t="s">
        <v>23</v>
      </c>
      <c r="O117" s="16" t="s">
        <v>24</v>
      </c>
      <c r="P117" s="17" t="s">
        <v>25</v>
      </c>
    </row>
    <row r="118" spans="1:16" x14ac:dyDescent="0.35">
      <c r="A118" s="18"/>
      <c r="B118" s="12" t="s">
        <v>8</v>
      </c>
      <c r="C118" s="12">
        <v>1</v>
      </c>
      <c r="D118" s="9">
        <v>1000</v>
      </c>
      <c r="E118" s="10">
        <v>0.4</v>
      </c>
      <c r="F118" s="11">
        <v>5.0000000000000002E-5</v>
      </c>
      <c r="G118" s="12">
        <f>P99</f>
        <v>-140.01903532327933</v>
      </c>
      <c r="H118" s="12">
        <f>G118/1000/(0.25*PI()*E118^2)</f>
        <v>-1.1142360799329303</v>
      </c>
      <c r="I118" s="12">
        <f>ABS(H118*E118/$K$18)</f>
        <v>394419.85130369221</v>
      </c>
      <c r="J118" s="12">
        <f>0.0055*(1+POWER(20000*F118/E118+10^6/I118,1/3))</f>
        <v>1.4926991887872606E-2</v>
      </c>
      <c r="K118" s="12">
        <f>8*J118*D118*(G118/1000)^2/(PI()*PI()*9.81*E118^5)*SIGN(G118)</f>
        <v>-2.3613900926256881</v>
      </c>
      <c r="L118" s="12">
        <f>K118/(G118)</f>
        <v>1.6864779043603992E-2</v>
      </c>
      <c r="M118" s="12">
        <f>-K122/(2*L122)</f>
        <v>-0.75109085875585957</v>
      </c>
      <c r="N118" s="12"/>
      <c r="O118" s="12">
        <f>M118-N118</f>
        <v>-0.75109085875585957</v>
      </c>
      <c r="P118" s="19">
        <f>G118+O118</f>
        <v>-140.7701261820352</v>
      </c>
    </row>
    <row r="119" spans="1:16" x14ac:dyDescent="0.35">
      <c r="A119" s="18"/>
      <c r="B119" s="12"/>
      <c r="C119" s="12">
        <v>2</v>
      </c>
      <c r="D119" s="9">
        <v>2000</v>
      </c>
      <c r="E119" s="10">
        <v>0.45</v>
      </c>
      <c r="F119" s="11">
        <v>5.0000000000000002E-5</v>
      </c>
      <c r="G119" s="12">
        <f t="shared" ref="G119:G121" si="109">P100</f>
        <v>163.54096467672071</v>
      </c>
      <c r="H119" s="12">
        <f t="shared" ref="H119:H121" si="110">G119/1000/(0.25*PI()*E119^2)</f>
        <v>1.0282806094347516</v>
      </c>
      <c r="I119" s="12">
        <f t="shared" ref="I119:I121" si="111">ABS(H119*E119/$K$18)</f>
        <v>409492.27809348516</v>
      </c>
      <c r="J119" s="12">
        <f t="shared" ref="J119:J121" si="112">0.0055*(1+POWER(20000*F119/E119+10^6/I119,1/3))</f>
        <v>1.4689472993815251E-2</v>
      </c>
      <c r="K119" s="12">
        <f t="shared" ref="K119:K121" si="113">8*J119*D119*(G119/1000)^2/(PI()*PI()*9.81*E119^5)*SIGN(G119)</f>
        <v>3.5184224774403932</v>
      </c>
      <c r="L119" s="12">
        <f t="shared" ref="L119:L121" si="114">K119/(G119)</f>
        <v>2.1514013228400776E-2</v>
      </c>
      <c r="M119" s="12">
        <f>-K122/(2*L122)</f>
        <v>-0.75109085875585957</v>
      </c>
      <c r="N119" s="12"/>
      <c r="O119" s="12">
        <f t="shared" ref="O119:O121" si="115">M119-N119</f>
        <v>-0.75109085875585957</v>
      </c>
      <c r="P119" s="19">
        <f t="shared" ref="P119:P121" si="116">G119+O119</f>
        <v>162.78987381796483</v>
      </c>
    </row>
    <row r="120" spans="1:16" x14ac:dyDescent="0.35">
      <c r="A120" s="18"/>
      <c r="B120" s="12"/>
      <c r="C120" s="12">
        <v>3</v>
      </c>
      <c r="D120" s="9">
        <v>1000</v>
      </c>
      <c r="E120" s="10">
        <v>0.3</v>
      </c>
      <c r="F120" s="11">
        <v>5.0000000000000002E-5</v>
      </c>
      <c r="G120" s="12">
        <f t="shared" si="109"/>
        <v>59.570883105276828</v>
      </c>
      <c r="H120" s="12">
        <f t="shared" si="110"/>
        <v>0.84275560093815849</v>
      </c>
      <c r="I120" s="12">
        <f t="shared" si="111"/>
        <v>223740.42502782971</v>
      </c>
      <c r="J120" s="12">
        <f t="shared" si="112"/>
        <v>1.6408862902462941E-2</v>
      </c>
      <c r="K120" s="12">
        <f t="shared" si="113"/>
        <v>1.9799832839024174</v>
      </c>
      <c r="L120" s="12">
        <f t="shared" si="114"/>
        <v>3.3237433804754676E-2</v>
      </c>
      <c r="M120" s="12">
        <f>-K122/(2*L122)</f>
        <v>-0.75109085875585957</v>
      </c>
      <c r="N120" s="12">
        <f>M124</f>
        <v>-0.10098959539455434</v>
      </c>
      <c r="O120" s="12">
        <f t="shared" si="115"/>
        <v>-0.65010126336130525</v>
      </c>
      <c r="P120" s="19">
        <f t="shared" si="116"/>
        <v>58.92078184191552</v>
      </c>
    </row>
    <row r="121" spans="1:16" x14ac:dyDescent="0.35">
      <c r="A121" s="18"/>
      <c r="B121" s="12"/>
      <c r="C121" s="12">
        <v>4</v>
      </c>
      <c r="D121" s="9">
        <v>2000</v>
      </c>
      <c r="E121" s="10">
        <v>0.3</v>
      </c>
      <c r="F121" s="11">
        <v>5.0000000000000002E-5</v>
      </c>
      <c r="G121" s="12">
        <f t="shared" si="109"/>
        <v>-50.814714540523951</v>
      </c>
      <c r="H121" s="12">
        <f t="shared" si="110"/>
        <v>-0.718881155638044</v>
      </c>
      <c r="I121" s="12">
        <f t="shared" si="111"/>
        <v>190853.40415169307</v>
      </c>
      <c r="J121" s="12">
        <f t="shared" si="112"/>
        <v>1.6756574157364774E-2</v>
      </c>
      <c r="K121" s="12">
        <f t="shared" si="113"/>
        <v>-2.9424505271488774</v>
      </c>
      <c r="L121" s="12">
        <f t="shared" si="114"/>
        <v>5.7905481783279894E-2</v>
      </c>
      <c r="M121" s="12">
        <f>-K122/(2*L122)</f>
        <v>-0.75109085875585957</v>
      </c>
      <c r="N121" s="12">
        <f>M130</f>
        <v>-0.35808987507624845</v>
      </c>
      <c r="O121" s="12">
        <f t="shared" si="115"/>
        <v>-0.39300098367961112</v>
      </c>
      <c r="P121" s="19">
        <f t="shared" si="116"/>
        <v>-51.207715524203564</v>
      </c>
    </row>
    <row r="122" spans="1:16" x14ac:dyDescent="0.35">
      <c r="A122" s="18"/>
      <c r="B122" s="12"/>
      <c r="C122" s="12"/>
      <c r="D122" s="12"/>
      <c r="E122" s="12"/>
      <c r="F122" s="23" t="s">
        <v>22</v>
      </c>
      <c r="G122" s="24"/>
      <c r="H122" s="24"/>
      <c r="I122" s="24"/>
      <c r="J122" s="24"/>
      <c r="K122" s="24">
        <f>SUM(K118:K121)</f>
        <v>0.194565141568245</v>
      </c>
      <c r="L122" s="24">
        <f>SUM(L118:L121)</f>
        <v>0.12952170786003933</v>
      </c>
      <c r="M122" s="12"/>
      <c r="N122" s="12"/>
      <c r="O122" s="12"/>
      <c r="P122" s="19"/>
    </row>
    <row r="123" spans="1:16" x14ac:dyDescent="0.35">
      <c r="A123" s="18"/>
      <c r="B123" s="12" t="s">
        <v>13</v>
      </c>
      <c r="C123" s="12"/>
      <c r="D123" s="9"/>
      <c r="E123" s="10"/>
      <c r="F123" s="11"/>
      <c r="G123" s="12"/>
      <c r="H123" s="12"/>
      <c r="I123" s="12"/>
      <c r="J123" s="12"/>
      <c r="K123" s="12"/>
      <c r="L123" s="12"/>
      <c r="M123" s="12"/>
      <c r="N123" s="12"/>
      <c r="O123" s="12"/>
      <c r="P123" s="19"/>
    </row>
    <row r="124" spans="1:16" x14ac:dyDescent="0.35">
      <c r="A124" s="18"/>
      <c r="B124" s="12"/>
      <c r="C124" s="12">
        <v>3</v>
      </c>
      <c r="D124" s="9">
        <v>1000</v>
      </c>
      <c r="E124" s="10">
        <v>0.3</v>
      </c>
      <c r="F124" s="11">
        <v>5.0000000000000002E-5</v>
      </c>
      <c r="G124" s="12">
        <f t="shared" ref="G124:G127" si="117">P105</f>
        <v>-59.570883105276828</v>
      </c>
      <c r="H124" s="12">
        <f>G124/1000/(0.25*PI()*E124^2)</f>
        <v>-0.84275560093815849</v>
      </c>
      <c r="I124" s="12">
        <f>ABS(H124*E124/$K$18)</f>
        <v>223740.42502782971</v>
      </c>
      <c r="J124" s="12">
        <f>0.0055*(1+POWER(20000*F124/E124+10^6/I124,1/3))</f>
        <v>1.6408862902462941E-2</v>
      </c>
      <c r="K124" s="12">
        <f>8*J124*D124*(G124/1000)^2/(PI()*PI()*9.81*E124^5)*SIGN(G124)</f>
        <v>-1.9799832839024174</v>
      </c>
      <c r="L124" s="12">
        <f>K124/(G124)</f>
        <v>3.3237433804754676E-2</v>
      </c>
      <c r="M124" s="12">
        <f>-K128/(2*L128)</f>
        <v>-0.10098959539455434</v>
      </c>
      <c r="N124" s="12">
        <f>M120</f>
        <v>-0.75109085875585957</v>
      </c>
      <c r="O124" s="12">
        <f t="shared" ref="O124:O127" si="118">M124-N124</f>
        <v>0.65010126336130525</v>
      </c>
      <c r="P124" s="19">
        <f t="shared" ref="P124:P127" si="119">G124+O124</f>
        <v>-58.92078184191552</v>
      </c>
    </row>
    <row r="125" spans="1:16" x14ac:dyDescent="0.35">
      <c r="A125" s="18"/>
      <c r="B125" s="12"/>
      <c r="C125" s="12">
        <v>8</v>
      </c>
      <c r="D125" s="9">
        <v>2000</v>
      </c>
      <c r="E125" s="10">
        <v>0.3</v>
      </c>
      <c r="F125" s="11">
        <v>3.0000000000000001E-5</v>
      </c>
      <c r="G125" s="12">
        <f t="shared" si="117"/>
        <v>103.97008157144383</v>
      </c>
      <c r="H125" s="12">
        <f t="shared" ref="H125:H127" si="120">G125/1000/(0.25*PI()*E125^2)</f>
        <v>1.4708757702900319</v>
      </c>
      <c r="I125" s="12">
        <f t="shared" ref="I125:I127" si="121">ABS(H125*E125/$K$18)</f>
        <v>390497.99211239786</v>
      </c>
      <c r="J125" s="12">
        <f t="shared" ref="J125:J127" si="122">0.0055*(1+POWER(20000*F125/E125+10^6/I125,1/3))</f>
        <v>1.4621033857800737E-2</v>
      </c>
      <c r="K125" s="12">
        <f t="shared" ref="K125:K127" si="123">8*J125*D125*(G125/1000)^2/(PI()*PI()*9.81*E125^5)*SIGN(G125)</f>
        <v>10.748300713024637</v>
      </c>
      <c r="L125" s="12">
        <f t="shared" ref="L125:L127" si="124">K125/(G125)</f>
        <v>0.10337878503672099</v>
      </c>
      <c r="M125" s="12">
        <f>-K128/(2*L128)</f>
        <v>-0.10098959539455434</v>
      </c>
      <c r="N125" s="12"/>
      <c r="O125" s="12">
        <f t="shared" si="118"/>
        <v>-0.10098959539455434</v>
      </c>
      <c r="P125" s="19">
        <f t="shared" si="119"/>
        <v>103.86909197604928</v>
      </c>
    </row>
    <row r="126" spans="1:16" x14ac:dyDescent="0.35">
      <c r="A126" s="18"/>
      <c r="B126" s="12"/>
      <c r="C126" s="12">
        <v>9</v>
      </c>
      <c r="D126" s="9">
        <v>500</v>
      </c>
      <c r="E126" s="10">
        <v>0.25</v>
      </c>
      <c r="F126" s="11">
        <v>3.0000000000000001E-5</v>
      </c>
      <c r="G126" s="12">
        <f t="shared" si="117"/>
        <v>-48.809918428556195</v>
      </c>
      <c r="H126" s="12">
        <f t="shared" si="120"/>
        <v>-0.994347493096565</v>
      </c>
      <c r="I126" s="12">
        <f t="shared" si="121"/>
        <v>219988.3834284436</v>
      </c>
      <c r="J126" s="12">
        <f t="shared" si="122"/>
        <v>1.5993843508333844E-2</v>
      </c>
      <c r="K126" s="12">
        <f t="shared" si="123"/>
        <v>-1.6119820492651233</v>
      </c>
      <c r="L126" s="12">
        <f t="shared" si="124"/>
        <v>3.302570668346036E-2</v>
      </c>
      <c r="M126" s="12">
        <f>-K128/(2*L128)</f>
        <v>-0.10098959539455434</v>
      </c>
      <c r="N126" s="12"/>
      <c r="O126" s="12">
        <f t="shared" si="118"/>
        <v>-0.10098959539455434</v>
      </c>
      <c r="P126" s="19">
        <f t="shared" si="119"/>
        <v>-48.910908023950746</v>
      </c>
    </row>
    <row r="127" spans="1:16" x14ac:dyDescent="0.35">
      <c r="A127" s="18"/>
      <c r="B127" s="12"/>
      <c r="C127" s="12">
        <v>10</v>
      </c>
      <c r="D127" s="9">
        <v>2200</v>
      </c>
      <c r="E127" s="10">
        <v>0.25</v>
      </c>
      <c r="F127" s="11">
        <v>3.0000000000000001E-5</v>
      </c>
      <c r="G127" s="12">
        <f t="shared" si="117"/>
        <v>-48.809918428556195</v>
      </c>
      <c r="H127" s="12">
        <f t="shared" si="120"/>
        <v>-0.994347493096565</v>
      </c>
      <c r="I127" s="12">
        <f t="shared" si="121"/>
        <v>219988.3834284436</v>
      </c>
      <c r="J127" s="12">
        <f t="shared" si="122"/>
        <v>1.5993843508333844E-2</v>
      </c>
      <c r="K127" s="12">
        <f t="shared" si="123"/>
        <v>-7.0927210167665438</v>
      </c>
      <c r="L127" s="12">
        <f t="shared" si="124"/>
        <v>0.14531310940722561</v>
      </c>
      <c r="M127" s="12">
        <f>-K128/(2*L128)</f>
        <v>-0.10098959539455434</v>
      </c>
      <c r="N127" s="12"/>
      <c r="O127" s="12">
        <f t="shared" si="118"/>
        <v>-0.10098959539455434</v>
      </c>
      <c r="P127" s="19">
        <f t="shared" si="119"/>
        <v>-48.910908023950746</v>
      </c>
    </row>
    <row r="128" spans="1:16" x14ac:dyDescent="0.35">
      <c r="A128" s="18"/>
      <c r="B128" s="12"/>
      <c r="C128" s="12"/>
      <c r="D128" s="12"/>
      <c r="E128" s="12"/>
      <c r="F128" s="23" t="s">
        <v>22</v>
      </c>
      <c r="G128" s="24"/>
      <c r="H128" s="24"/>
      <c r="I128" s="24"/>
      <c r="J128" s="24"/>
      <c r="K128" s="24">
        <f>SUM(K124:K127)</f>
        <v>6.3614363090553461E-2</v>
      </c>
      <c r="L128" s="24">
        <f>SUM(L124:L127)</f>
        <v>0.31495503493216165</v>
      </c>
      <c r="M128" s="12"/>
      <c r="N128" s="12"/>
      <c r="O128" s="12"/>
      <c r="P128" s="19"/>
    </row>
    <row r="129" spans="1:16" x14ac:dyDescent="0.35">
      <c r="A129" s="18"/>
      <c r="B129" s="12" t="s">
        <v>14</v>
      </c>
      <c r="C129" s="12"/>
      <c r="D129" s="9"/>
      <c r="E129" s="10"/>
      <c r="F129" s="11"/>
      <c r="G129" s="12"/>
      <c r="H129" s="12"/>
      <c r="I129" s="12"/>
      <c r="J129" s="12"/>
      <c r="K129" s="12"/>
      <c r="L129" s="12"/>
      <c r="M129" s="12"/>
      <c r="N129" s="12"/>
      <c r="O129" s="12"/>
      <c r="P129" s="19"/>
    </row>
    <row r="130" spans="1:16" x14ac:dyDescent="0.35">
      <c r="A130" s="18"/>
      <c r="B130" s="12"/>
      <c r="C130" s="12">
        <v>4</v>
      </c>
      <c r="D130" s="9">
        <v>2000</v>
      </c>
      <c r="E130" s="10">
        <v>0.3</v>
      </c>
      <c r="F130" s="11">
        <v>5.0000000000000002E-5</v>
      </c>
      <c r="G130" s="12">
        <f t="shared" ref="G130:G133" si="125">P111</f>
        <v>50.814714540523951</v>
      </c>
      <c r="H130" s="12">
        <f>G130/1000/(0.25*PI()*E130^2)</f>
        <v>0.718881155638044</v>
      </c>
      <c r="I130" s="12">
        <f>ABS(H130*E130/$K$18)</f>
        <v>190853.40415169307</v>
      </c>
      <c r="J130" s="12">
        <f>0.0055*(1+POWER(20000*F130/E130+10^6/I130,1/3))</f>
        <v>1.6756574157364774E-2</v>
      </c>
      <c r="K130" s="12">
        <f>8*J130*D130*(G130/1000)^2/(PI()*PI()*9.81*E130^5)*SIGN(G130)</f>
        <v>2.9424505271488774</v>
      </c>
      <c r="L130" s="12">
        <f>K130/(G130)</f>
        <v>5.7905481783279894E-2</v>
      </c>
      <c r="M130" s="12">
        <f>-K134/(2*L134)</f>
        <v>-0.35808987507624845</v>
      </c>
      <c r="N130" s="12">
        <f>M121</f>
        <v>-0.75109085875585957</v>
      </c>
      <c r="O130" s="12">
        <f t="shared" ref="O130:O133" si="126">M130-N130</f>
        <v>0.39300098367961112</v>
      </c>
      <c r="P130" s="19">
        <f t="shared" ref="P130:P133" si="127">G130+O130</f>
        <v>51.207715524203564</v>
      </c>
    </row>
    <row r="131" spans="1:16" x14ac:dyDescent="0.35">
      <c r="A131" s="18"/>
      <c r="B131" s="12"/>
      <c r="C131" s="12">
        <v>5</v>
      </c>
      <c r="D131" s="9">
        <v>1000</v>
      </c>
      <c r="E131" s="10">
        <v>0.4</v>
      </c>
      <c r="F131" s="11">
        <v>3.0000000000000001E-5</v>
      </c>
      <c r="G131" s="12">
        <f t="shared" si="125"/>
        <v>-89.204320782755403</v>
      </c>
      <c r="H131" s="12">
        <f t="shared" ref="H131:H133" si="128">G131/1000/(0.25*PI()*E131^2)</f>
        <v>-0.70986542988653056</v>
      </c>
      <c r="I131" s="12">
        <f t="shared" ref="I131:I133" si="129">ABS(H131*E131/$K$18)</f>
        <v>251279.79818992235</v>
      </c>
      <c r="J131" s="12">
        <f t="shared" ref="J131:J133" si="130">0.0055*(1+POWER(20000*F131/E131+10^6/I131,1/3))</f>
        <v>1.5196456099290925E-2</v>
      </c>
      <c r="K131" s="12">
        <f t="shared" ref="K131:K133" si="131">8*J131*D131*(G131/1000)^2/(PI()*PI()*9.81*E131^5)*SIGN(G131)</f>
        <v>-0.97574285304794051</v>
      </c>
      <c r="L131" s="12">
        <f t="shared" ref="L131:L133" si="132">K131/(G131)</f>
        <v>1.0938291379676834E-2</v>
      </c>
      <c r="M131" s="12">
        <f>-K134/(2*L134)</f>
        <v>-0.35808987507624845</v>
      </c>
      <c r="N131" s="12"/>
      <c r="O131" s="12">
        <f t="shared" si="126"/>
        <v>-0.35808987507624845</v>
      </c>
      <c r="P131" s="19">
        <f t="shared" si="127"/>
        <v>-89.562410657831649</v>
      </c>
    </row>
    <row r="132" spans="1:16" x14ac:dyDescent="0.35">
      <c r="A132" s="18"/>
      <c r="B132" s="12"/>
      <c r="C132" s="12">
        <v>6</v>
      </c>
      <c r="D132" s="9">
        <v>750</v>
      </c>
      <c r="E132" s="10">
        <v>0.3</v>
      </c>
      <c r="F132" s="11">
        <v>3.0000000000000001E-5</v>
      </c>
      <c r="G132" s="12">
        <f t="shared" si="125"/>
        <v>61.575679217244605</v>
      </c>
      <c r="H132" s="12">
        <f t="shared" si="128"/>
        <v>0.87111766414803271</v>
      </c>
      <c r="I132" s="12">
        <f t="shared" si="129"/>
        <v>231270.17632248654</v>
      </c>
      <c r="J132" s="12">
        <f t="shared" si="130"/>
        <v>1.5670885490487615E-2</v>
      </c>
      <c r="K132" s="12">
        <f t="shared" si="131"/>
        <v>1.5152635744867169</v>
      </c>
      <c r="L132" s="12">
        <f t="shared" si="132"/>
        <v>2.4608150389063985E-2</v>
      </c>
      <c r="M132" s="12">
        <f>-K134/(2*L134)</f>
        <v>-0.35808987507624845</v>
      </c>
      <c r="N132" s="12"/>
      <c r="O132" s="12">
        <f t="shared" si="126"/>
        <v>-0.35808987507624845</v>
      </c>
      <c r="P132" s="19">
        <f t="shared" si="127"/>
        <v>61.21758934216836</v>
      </c>
    </row>
    <row r="133" spans="1:16" x14ac:dyDescent="0.35">
      <c r="A133" s="18"/>
      <c r="B133" s="12"/>
      <c r="C133" s="12">
        <v>7</v>
      </c>
      <c r="D133" s="9">
        <v>2200</v>
      </c>
      <c r="E133" s="10">
        <v>0.3</v>
      </c>
      <c r="F133" s="11">
        <v>3.0000000000000001E-5</v>
      </c>
      <c r="G133" s="12">
        <f t="shared" si="125"/>
        <v>-53.004320782755393</v>
      </c>
      <c r="H133" s="12">
        <f t="shared" si="128"/>
        <v>-0.7498577473603556</v>
      </c>
      <c r="I133" s="12">
        <f t="shared" si="129"/>
        <v>199077.27806027138</v>
      </c>
      <c r="J133" s="12">
        <f t="shared" si="130"/>
        <v>1.6032719508876161E-2</v>
      </c>
      <c r="K133" s="12">
        <f t="shared" si="131"/>
        <v>-3.3695149179371091</v>
      </c>
      <c r="L133" s="12">
        <f t="shared" si="132"/>
        <v>6.3570570628524281E-2</v>
      </c>
      <c r="M133" s="12">
        <f>-K134/(2*L134)</f>
        <v>-0.35808987507624845</v>
      </c>
      <c r="N133" s="12"/>
      <c r="O133" s="12">
        <f t="shared" si="126"/>
        <v>-0.35808987507624845</v>
      </c>
      <c r="P133" s="19">
        <f t="shared" si="127"/>
        <v>-53.362410657831639</v>
      </c>
    </row>
    <row r="134" spans="1:16" ht="16" thickBot="1" x14ac:dyDescent="0.4">
      <c r="A134" s="20"/>
      <c r="B134" s="21"/>
      <c r="C134" s="21"/>
      <c r="D134" s="21"/>
      <c r="E134" s="21"/>
      <c r="F134" s="25" t="s">
        <v>22</v>
      </c>
      <c r="G134" s="26"/>
      <c r="H134" s="26"/>
      <c r="I134" s="26"/>
      <c r="J134" s="26"/>
      <c r="K134" s="26">
        <f>SUM(K130:K133)</f>
        <v>0.11245633065054461</v>
      </c>
      <c r="L134" s="26">
        <f>SUM(L130:L133)</f>
        <v>0.15702249418054498</v>
      </c>
      <c r="M134" s="21"/>
      <c r="N134" s="21"/>
      <c r="O134" s="21"/>
      <c r="P134" s="22"/>
    </row>
    <row r="135" spans="1:16" ht="16" thickBot="1" x14ac:dyDescent="0.4"/>
    <row r="136" spans="1:16" x14ac:dyDescent="0.35">
      <c r="A136" s="14" t="s">
        <v>31</v>
      </c>
      <c r="B136" s="15"/>
      <c r="C136" s="16" t="s">
        <v>9</v>
      </c>
      <c r="D136" s="16" t="s">
        <v>0</v>
      </c>
      <c r="E136" s="16" t="s">
        <v>1</v>
      </c>
      <c r="F136" s="16" t="s">
        <v>15</v>
      </c>
      <c r="G136" s="16" t="s">
        <v>16</v>
      </c>
      <c r="H136" s="16" t="s">
        <v>17</v>
      </c>
      <c r="I136" s="16" t="s">
        <v>10</v>
      </c>
      <c r="J136" s="16" t="s">
        <v>11</v>
      </c>
      <c r="K136" s="16" t="s">
        <v>12</v>
      </c>
      <c r="L136" s="16" t="s">
        <v>20</v>
      </c>
      <c r="M136" s="16" t="s">
        <v>21</v>
      </c>
      <c r="N136" s="16" t="s">
        <v>23</v>
      </c>
      <c r="O136" s="16" t="s">
        <v>24</v>
      </c>
      <c r="P136" s="17" t="s">
        <v>25</v>
      </c>
    </row>
    <row r="137" spans="1:16" x14ac:dyDescent="0.35">
      <c r="A137" s="18"/>
      <c r="B137" s="12" t="s">
        <v>8</v>
      </c>
      <c r="C137" s="12">
        <v>1</v>
      </c>
      <c r="D137" s="9">
        <v>1000</v>
      </c>
      <c r="E137" s="10">
        <v>0.4</v>
      </c>
      <c r="F137" s="11">
        <v>5.0000000000000002E-5</v>
      </c>
      <c r="G137" s="12">
        <f>P118</f>
        <v>-140.7701261820352</v>
      </c>
      <c r="H137" s="12">
        <f>G137/1000/(0.25*PI()*E137^2)</f>
        <v>-1.1202130710770368</v>
      </c>
      <c r="I137" s="12">
        <f>ABS(H137*E137/$K$18)</f>
        <v>396535.60038125201</v>
      </c>
      <c r="J137" s="12">
        <f>0.0055*(1+POWER(20000*F137/E137+10^6/I137,1/3))</f>
        <v>1.4918542347592141E-2</v>
      </c>
      <c r="K137" s="12">
        <f>8*J137*D137*(G137/1000)^2/(PI()*PI()*9.81*E137^5)*SIGN(G137)</f>
        <v>-2.3854409414188256</v>
      </c>
      <c r="L137" s="12">
        <f>K137/(G137)</f>
        <v>1.6945647532730923E-2</v>
      </c>
      <c r="M137" s="12">
        <f>-K141/(2*L141)</f>
        <v>-0.22073077236100411</v>
      </c>
      <c r="N137" s="12"/>
      <c r="O137" s="12">
        <f>M137-N137</f>
        <v>-0.22073077236100411</v>
      </c>
      <c r="P137" s="19">
        <f>G137+O137</f>
        <v>-140.99085695439621</v>
      </c>
    </row>
    <row r="138" spans="1:16" x14ac:dyDescent="0.35">
      <c r="A138" s="18"/>
      <c r="B138" s="12"/>
      <c r="C138" s="12">
        <v>2</v>
      </c>
      <c r="D138" s="9">
        <v>2000</v>
      </c>
      <c r="E138" s="10">
        <v>0.45</v>
      </c>
      <c r="F138" s="11">
        <v>5.0000000000000002E-5</v>
      </c>
      <c r="G138" s="12">
        <f t="shared" ref="G138:G140" si="133">P119</f>
        <v>162.78987381796483</v>
      </c>
      <c r="H138" s="12">
        <f t="shared" ref="H138:H140" si="134">G138/1000/(0.25*PI()*E138^2)</f>
        <v>1.023558048530766</v>
      </c>
      <c r="I138" s="12">
        <f t="shared" ref="I138:I140" si="135">ABS(H138*E138/$K$18)</f>
        <v>407611.61224676523</v>
      </c>
      <c r="J138" s="12">
        <f t="shared" ref="J138:J140" si="136">0.0055*(1+POWER(20000*F138/E138+10^6/I138,1/3))</f>
        <v>1.4696866587854964E-2</v>
      </c>
      <c r="K138" s="12">
        <f t="shared" ref="K138:K140" si="137">8*J138*D138*(G138/1000)^2/(PI()*PI()*9.81*E138^5)*SIGN(G138)</f>
        <v>3.4879334175526044</v>
      </c>
      <c r="L138" s="12">
        <f t="shared" ref="L138:L140" si="138">K138/(G138)</f>
        <v>2.1425985141145125E-2</v>
      </c>
      <c r="M138" s="12">
        <f>-K141/(2*L141)</f>
        <v>-0.22073077236100411</v>
      </c>
      <c r="N138" s="12"/>
      <c r="O138" s="12">
        <f t="shared" ref="O138:O140" si="139">M138-N138</f>
        <v>-0.22073077236100411</v>
      </c>
      <c r="P138" s="19">
        <f t="shared" ref="P138:P140" si="140">G138+O138</f>
        <v>162.56914304560382</v>
      </c>
    </row>
    <row r="139" spans="1:16" x14ac:dyDescent="0.35">
      <c r="A139" s="18"/>
      <c r="B139" s="12"/>
      <c r="C139" s="12">
        <v>3</v>
      </c>
      <c r="D139" s="9">
        <v>1000</v>
      </c>
      <c r="E139" s="10">
        <v>0.3</v>
      </c>
      <c r="F139" s="11">
        <v>5.0000000000000002E-5</v>
      </c>
      <c r="G139" s="12">
        <f t="shared" si="133"/>
        <v>58.92078184191552</v>
      </c>
      <c r="H139" s="12">
        <f t="shared" si="134"/>
        <v>0.83355854942044849</v>
      </c>
      <c r="I139" s="12">
        <f t="shared" si="135"/>
        <v>221298.72993463231</v>
      </c>
      <c r="J139" s="12">
        <f t="shared" si="136"/>
        <v>1.643179602660965E-2</v>
      </c>
      <c r="K139" s="12">
        <f t="shared" si="137"/>
        <v>1.9397108626782087</v>
      </c>
      <c r="L139" s="12">
        <f t="shared" si="138"/>
        <v>3.2920657228929069E-2</v>
      </c>
      <c r="M139" s="12">
        <f>-K141/(2*L141)</f>
        <v>-0.22073077236100411</v>
      </c>
      <c r="N139" s="12">
        <f>M143</f>
        <v>-8.0606633424059923E-2</v>
      </c>
      <c r="O139" s="12">
        <f t="shared" si="139"/>
        <v>-0.1401241389369442</v>
      </c>
      <c r="P139" s="19">
        <f t="shared" si="140"/>
        <v>58.780657702978573</v>
      </c>
    </row>
    <row r="140" spans="1:16" x14ac:dyDescent="0.35">
      <c r="A140" s="18"/>
      <c r="B140" s="12"/>
      <c r="C140" s="12">
        <v>4</v>
      </c>
      <c r="D140" s="9">
        <v>2000</v>
      </c>
      <c r="E140" s="10">
        <v>0.3</v>
      </c>
      <c r="F140" s="11">
        <v>5.0000000000000002E-5</v>
      </c>
      <c r="G140" s="12">
        <f t="shared" si="133"/>
        <v>-51.207715524203564</v>
      </c>
      <c r="H140" s="12">
        <f t="shared" si="134"/>
        <v>-0.72444098223294073</v>
      </c>
      <c r="I140" s="12">
        <f t="shared" si="135"/>
        <v>192329.46430963028</v>
      </c>
      <c r="J140" s="12">
        <f t="shared" si="136"/>
        <v>1.6738946567386809E-2</v>
      </c>
      <c r="K140" s="12">
        <f t="shared" si="137"/>
        <v>-2.9849968861858884</v>
      </c>
      <c r="L140" s="12">
        <f t="shared" si="138"/>
        <v>5.8291936198071867E-2</v>
      </c>
      <c r="M140" s="12">
        <f>-K141/(2*L141)</f>
        <v>-0.22073077236100411</v>
      </c>
      <c r="N140" s="12">
        <f>M149</f>
        <v>-0.28346260095278419</v>
      </c>
      <c r="O140" s="12">
        <f t="shared" si="139"/>
        <v>6.2731828591780087E-2</v>
      </c>
      <c r="P140" s="19">
        <f t="shared" si="140"/>
        <v>-51.144983695611785</v>
      </c>
    </row>
    <row r="141" spans="1:16" x14ac:dyDescent="0.35">
      <c r="A141" s="18"/>
      <c r="B141" s="12"/>
      <c r="C141" s="12"/>
      <c r="D141" s="12"/>
      <c r="E141" s="12"/>
      <c r="F141" s="23" t="s">
        <v>22</v>
      </c>
      <c r="G141" s="24"/>
      <c r="H141" s="24"/>
      <c r="I141" s="24"/>
      <c r="J141" s="24"/>
      <c r="K141" s="24">
        <f>SUM(K137:K140)</f>
        <v>5.7206452626099136E-2</v>
      </c>
      <c r="L141" s="24">
        <f>SUM(L137:L140)</f>
        <v>0.129584226100877</v>
      </c>
      <c r="M141" s="12"/>
      <c r="N141" s="12"/>
      <c r="O141" s="12"/>
      <c r="P141" s="19"/>
    </row>
    <row r="142" spans="1:16" x14ac:dyDescent="0.35">
      <c r="A142" s="18"/>
      <c r="B142" s="12" t="s">
        <v>13</v>
      </c>
      <c r="C142" s="12"/>
      <c r="D142" s="9"/>
      <c r="E142" s="10"/>
      <c r="F142" s="11"/>
      <c r="G142" s="12"/>
      <c r="H142" s="12"/>
      <c r="I142" s="12"/>
      <c r="J142" s="12"/>
      <c r="K142" s="12"/>
      <c r="L142" s="12"/>
      <c r="M142" s="12"/>
      <c r="N142" s="12"/>
      <c r="O142" s="12"/>
      <c r="P142" s="19"/>
    </row>
    <row r="143" spans="1:16" x14ac:dyDescent="0.35">
      <c r="A143" s="18"/>
      <c r="B143" s="12"/>
      <c r="C143" s="12">
        <v>3</v>
      </c>
      <c r="D143" s="9">
        <v>1000</v>
      </c>
      <c r="E143" s="10">
        <v>0.3</v>
      </c>
      <c r="F143" s="11">
        <v>5.0000000000000002E-5</v>
      </c>
      <c r="G143" s="12">
        <f t="shared" ref="G143:G146" si="141">P124</f>
        <v>-58.92078184191552</v>
      </c>
      <c r="H143" s="12">
        <f>G143/1000/(0.25*PI()*E143^2)</f>
        <v>-0.83355854942044849</v>
      </c>
      <c r="I143" s="12">
        <f>ABS(H143*E143/$K$18)</f>
        <v>221298.72993463231</v>
      </c>
      <c r="J143" s="12">
        <f>0.0055*(1+POWER(20000*F143/E143+10^6/I143,1/3))</f>
        <v>1.643179602660965E-2</v>
      </c>
      <c r="K143" s="12">
        <f>8*J143*D143*(G143/1000)^2/(PI()*PI()*9.81*E143^5)*SIGN(G143)</f>
        <v>-1.9397108626782087</v>
      </c>
      <c r="L143" s="12">
        <f>K143/(G143)</f>
        <v>3.2920657228929069E-2</v>
      </c>
      <c r="M143" s="12">
        <f>-K147/(2*L147)</f>
        <v>-8.0606633424059923E-2</v>
      </c>
      <c r="N143" s="12">
        <f>M139</f>
        <v>-0.22073077236100411</v>
      </c>
      <c r="O143" s="12">
        <f t="shared" ref="O143:O146" si="142">M143-N143</f>
        <v>0.1401241389369442</v>
      </c>
      <c r="P143" s="19">
        <f t="shared" ref="P143:P146" si="143">G143+O143</f>
        <v>-58.780657702978573</v>
      </c>
    </row>
    <row r="144" spans="1:16" x14ac:dyDescent="0.35">
      <c r="A144" s="18"/>
      <c r="B144" s="12"/>
      <c r="C144" s="12">
        <v>8</v>
      </c>
      <c r="D144" s="9">
        <v>2000</v>
      </c>
      <c r="E144" s="10">
        <v>0.3</v>
      </c>
      <c r="F144" s="11">
        <v>3.0000000000000001E-5</v>
      </c>
      <c r="G144" s="12">
        <f t="shared" si="141"/>
        <v>103.86909197604928</v>
      </c>
      <c r="H144" s="12">
        <f t="shared" ref="H144:H146" si="144">G144/1000/(0.25*PI()*E144^2)</f>
        <v>1.4694470597737748</v>
      </c>
      <c r="I144" s="12">
        <f t="shared" ref="I144:I146" si="145">ABS(H144*E144/$K$18)</f>
        <v>390118.68843551539</v>
      </c>
      <c r="J144" s="12">
        <f t="shared" ref="J144:J146" si="146">0.0055*(1+POWER(20000*F144/E144+10^6/I144,1/3))</f>
        <v>1.4622693334493623E-2</v>
      </c>
      <c r="K144" s="12">
        <f t="shared" ref="K144:K146" si="147">8*J144*D144*(G144/1000)^2/(PI()*PI()*9.81*E144^5)*SIGN(G144)</f>
        <v>10.728648046120378</v>
      </c>
      <c r="L144" s="12">
        <f t="shared" ref="L144:L146" si="148">K144/(G144)</f>
        <v>0.10329009180704353</v>
      </c>
      <c r="M144" s="12">
        <f>-K147/(2*L147)</f>
        <v>-8.0606633424059923E-2</v>
      </c>
      <c r="N144" s="12"/>
      <c r="O144" s="12">
        <f t="shared" si="142"/>
        <v>-8.0606633424059923E-2</v>
      </c>
      <c r="P144" s="19">
        <f t="shared" si="143"/>
        <v>103.78848534262522</v>
      </c>
    </row>
    <row r="145" spans="1:16" x14ac:dyDescent="0.35">
      <c r="A145" s="18"/>
      <c r="B145" s="12"/>
      <c r="C145" s="12">
        <v>9</v>
      </c>
      <c r="D145" s="9">
        <v>500</v>
      </c>
      <c r="E145" s="10">
        <v>0.25</v>
      </c>
      <c r="F145" s="11">
        <v>3.0000000000000001E-5</v>
      </c>
      <c r="G145" s="12">
        <f t="shared" si="141"/>
        <v>-48.910908023950746</v>
      </c>
      <c r="H145" s="12">
        <f t="shared" si="144"/>
        <v>-0.99640483623997544</v>
      </c>
      <c r="I145" s="12">
        <f t="shared" si="145"/>
        <v>220443.54784070252</v>
      </c>
      <c r="J145" s="12">
        <f t="shared" si="146"/>
        <v>1.5989114560419699E-2</v>
      </c>
      <c r="K145" s="12">
        <f t="shared" si="147"/>
        <v>-1.6181808616225857</v>
      </c>
      <c r="L145" s="12">
        <f t="shared" si="148"/>
        <v>3.3084253124685256E-2</v>
      </c>
      <c r="M145" s="12">
        <f>-K147/(2*L147)</f>
        <v>-8.0606633424059923E-2</v>
      </c>
      <c r="N145" s="12"/>
      <c r="O145" s="12">
        <f t="shared" si="142"/>
        <v>-8.0606633424059923E-2</v>
      </c>
      <c r="P145" s="19">
        <f t="shared" si="143"/>
        <v>-48.991514657374807</v>
      </c>
    </row>
    <row r="146" spans="1:16" x14ac:dyDescent="0.35">
      <c r="A146" s="18"/>
      <c r="B146" s="12"/>
      <c r="C146" s="12">
        <v>10</v>
      </c>
      <c r="D146" s="9">
        <v>2200</v>
      </c>
      <c r="E146" s="10">
        <v>0.25</v>
      </c>
      <c r="F146" s="11">
        <v>3.0000000000000001E-5</v>
      </c>
      <c r="G146" s="12">
        <f t="shared" si="141"/>
        <v>-48.910908023950746</v>
      </c>
      <c r="H146" s="12">
        <f t="shared" si="144"/>
        <v>-0.99640483623997544</v>
      </c>
      <c r="I146" s="12">
        <f t="shared" si="145"/>
        <v>220443.54784070252</v>
      </c>
      <c r="J146" s="12">
        <f t="shared" si="146"/>
        <v>1.5989114560419699E-2</v>
      </c>
      <c r="K146" s="12">
        <f t="shared" si="147"/>
        <v>-7.1199957911393774</v>
      </c>
      <c r="L146" s="12">
        <f t="shared" si="148"/>
        <v>0.14557071374861513</v>
      </c>
      <c r="M146" s="12">
        <f>-K147/(2*L147)</f>
        <v>-8.0606633424059923E-2</v>
      </c>
      <c r="N146" s="12"/>
      <c r="O146" s="12">
        <f t="shared" si="142"/>
        <v>-8.0606633424059923E-2</v>
      </c>
      <c r="P146" s="19">
        <f t="shared" si="143"/>
        <v>-48.991514657374807</v>
      </c>
    </row>
    <row r="147" spans="1:16" x14ac:dyDescent="0.35">
      <c r="A147" s="18"/>
      <c r="B147" s="12"/>
      <c r="C147" s="12"/>
      <c r="D147" s="12"/>
      <c r="E147" s="12"/>
      <c r="F147" s="23" t="s">
        <v>22</v>
      </c>
      <c r="G147" s="24"/>
      <c r="H147" s="24"/>
      <c r="I147" s="24"/>
      <c r="J147" s="24"/>
      <c r="K147" s="24">
        <f>SUM(K143:K146)</f>
        <v>5.0760530680205918E-2</v>
      </c>
      <c r="L147" s="24">
        <f>SUM(L143:L146)</f>
        <v>0.31486571590927298</v>
      </c>
      <c r="M147" s="12"/>
      <c r="N147" s="12"/>
      <c r="O147" s="12"/>
      <c r="P147" s="19"/>
    </row>
    <row r="148" spans="1:16" x14ac:dyDescent="0.35">
      <c r="A148" s="18"/>
      <c r="B148" s="12" t="s">
        <v>14</v>
      </c>
      <c r="C148" s="12"/>
      <c r="D148" s="9"/>
      <c r="E148" s="10"/>
      <c r="F148" s="11"/>
      <c r="G148" s="12"/>
      <c r="H148" s="12"/>
      <c r="I148" s="12"/>
      <c r="J148" s="12"/>
      <c r="K148" s="12"/>
      <c r="L148" s="12"/>
      <c r="M148" s="12"/>
      <c r="N148" s="12"/>
      <c r="O148" s="12"/>
      <c r="P148" s="19"/>
    </row>
    <row r="149" spans="1:16" x14ac:dyDescent="0.35">
      <c r="A149" s="18"/>
      <c r="B149" s="12"/>
      <c r="C149" s="12">
        <v>4</v>
      </c>
      <c r="D149" s="9">
        <v>2000</v>
      </c>
      <c r="E149" s="10">
        <v>0.3</v>
      </c>
      <c r="F149" s="11">
        <v>5.0000000000000002E-5</v>
      </c>
      <c r="G149" s="12">
        <f t="shared" ref="G149:G152" si="149">P130</f>
        <v>51.207715524203564</v>
      </c>
      <c r="H149" s="12">
        <f>G149/1000/(0.25*PI()*E149^2)</f>
        <v>0.72444098223294073</v>
      </c>
      <c r="I149" s="12">
        <f>ABS(H149*E149/$K$18)</f>
        <v>192329.46430963028</v>
      </c>
      <c r="J149" s="12">
        <f>0.0055*(1+POWER(20000*F149/E149+10^6/I149,1/3))</f>
        <v>1.6738946567386809E-2</v>
      </c>
      <c r="K149" s="12">
        <f>8*J149*D149*(G149/1000)^2/(PI()*PI()*9.81*E149^5)*SIGN(G149)</f>
        <v>2.9849968861858884</v>
      </c>
      <c r="L149" s="12">
        <f>K149/(G149)</f>
        <v>5.8291936198071867E-2</v>
      </c>
      <c r="M149" s="12">
        <f>-K153/(2*L153)</f>
        <v>-0.28346260095278419</v>
      </c>
      <c r="N149" s="12">
        <f>M140</f>
        <v>-0.22073077236100411</v>
      </c>
      <c r="O149" s="12">
        <f t="shared" ref="O149:O152" si="150">M149-N149</f>
        <v>-6.2731828591780087E-2</v>
      </c>
      <c r="P149" s="19">
        <f t="shared" ref="P149:P152" si="151">G149+O149</f>
        <v>51.144983695611785</v>
      </c>
    </row>
    <row r="150" spans="1:16" x14ac:dyDescent="0.35">
      <c r="A150" s="18"/>
      <c r="B150" s="12"/>
      <c r="C150" s="12">
        <v>5</v>
      </c>
      <c r="D150" s="9">
        <v>1000</v>
      </c>
      <c r="E150" s="10">
        <v>0.4</v>
      </c>
      <c r="F150" s="11">
        <v>3.0000000000000001E-5</v>
      </c>
      <c r="G150" s="12">
        <f t="shared" si="149"/>
        <v>-89.562410657831649</v>
      </c>
      <c r="H150" s="12">
        <f t="shared" ref="H150:H152" si="152">G150/1000/(0.25*PI()*E150^2)</f>
        <v>-0.71271501857100772</v>
      </c>
      <c r="I150" s="12">
        <f t="shared" ref="I150:I152" si="153">ABS(H150*E150/$K$18)</f>
        <v>252288.50214902931</v>
      </c>
      <c r="J150" s="12">
        <f t="shared" ref="J150:J152" si="154">0.0055*(1+POWER(20000*F150/E150+10^6/I150,1/3))</f>
        <v>1.5187061672854467E-2</v>
      </c>
      <c r="K150" s="12">
        <f t="shared" ref="K150:K152" si="155">8*J150*D150*(G150/1000)^2/(PI()*PI()*9.81*E150^5)*SIGN(G150)</f>
        <v>-0.98298430395373138</v>
      </c>
      <c r="L150" s="12">
        <f t="shared" ref="L150:L152" si="156">K150/(G150)</f>
        <v>1.0975411411257897E-2</v>
      </c>
      <c r="M150" s="12">
        <f>-K153/(2*L153)</f>
        <v>-0.28346260095278419</v>
      </c>
      <c r="N150" s="12"/>
      <c r="O150" s="12">
        <f t="shared" si="150"/>
        <v>-0.28346260095278419</v>
      </c>
      <c r="P150" s="19">
        <f t="shared" si="151"/>
        <v>-89.845873258784437</v>
      </c>
    </row>
    <row r="151" spans="1:16" x14ac:dyDescent="0.35">
      <c r="A151" s="18"/>
      <c r="B151" s="12"/>
      <c r="C151" s="12">
        <v>6</v>
      </c>
      <c r="D151" s="9">
        <v>750</v>
      </c>
      <c r="E151" s="10">
        <v>0.3</v>
      </c>
      <c r="F151" s="11">
        <v>3.0000000000000001E-5</v>
      </c>
      <c r="G151" s="12">
        <f t="shared" si="149"/>
        <v>61.21758934216836</v>
      </c>
      <c r="H151" s="12">
        <f t="shared" si="152"/>
        <v>0.86605172870896208</v>
      </c>
      <c r="I151" s="12">
        <f t="shared" si="153"/>
        <v>229925.23771034388</v>
      </c>
      <c r="J151" s="12">
        <f t="shared" si="154"/>
        <v>1.568442700935142E-2</v>
      </c>
      <c r="K151" s="12">
        <f t="shared" si="155"/>
        <v>1.4989851448383793</v>
      </c>
      <c r="L151" s="12">
        <f t="shared" si="156"/>
        <v>2.4486183806748447E-2</v>
      </c>
      <c r="M151" s="12">
        <f>-K153/(2*L153)</f>
        <v>-0.28346260095278419</v>
      </c>
      <c r="N151" s="12"/>
      <c r="O151" s="12">
        <f t="shared" si="150"/>
        <v>-0.28346260095278419</v>
      </c>
      <c r="P151" s="19">
        <f t="shared" si="151"/>
        <v>60.934126741215579</v>
      </c>
    </row>
    <row r="152" spans="1:16" x14ac:dyDescent="0.35">
      <c r="A152" s="18"/>
      <c r="B152" s="12"/>
      <c r="C152" s="12">
        <v>7</v>
      </c>
      <c r="D152" s="9">
        <v>2200</v>
      </c>
      <c r="E152" s="10">
        <v>0.3</v>
      </c>
      <c r="F152" s="11">
        <v>3.0000000000000001E-5</v>
      </c>
      <c r="G152" s="12">
        <f t="shared" si="149"/>
        <v>-53.362410657831639</v>
      </c>
      <c r="H152" s="12">
        <f t="shared" si="152"/>
        <v>-0.75492368279942601</v>
      </c>
      <c r="I152" s="12">
        <f t="shared" si="153"/>
        <v>200422.21667241398</v>
      </c>
      <c r="J152" s="12">
        <f t="shared" si="154"/>
        <v>1.6015841671783729E-2</v>
      </c>
      <c r="K152" s="12">
        <f t="shared" si="155"/>
        <v>-3.4116014449220446</v>
      </c>
      <c r="L152" s="12">
        <f t="shared" si="156"/>
        <v>6.3932671010644218E-2</v>
      </c>
      <c r="M152" s="12">
        <f>-K153/(2*L153)</f>
        <v>-0.28346260095278419</v>
      </c>
      <c r="N152" s="12"/>
      <c r="O152" s="12">
        <f t="shared" si="150"/>
        <v>-0.28346260095278419</v>
      </c>
      <c r="P152" s="19">
        <f t="shared" si="151"/>
        <v>-53.64587325878442</v>
      </c>
    </row>
    <row r="153" spans="1:16" ht="16" thickBot="1" x14ac:dyDescent="0.4">
      <c r="A153" s="20"/>
      <c r="B153" s="21"/>
      <c r="C153" s="21"/>
      <c r="D153" s="21"/>
      <c r="E153" s="21"/>
      <c r="F153" s="25" t="s">
        <v>22</v>
      </c>
      <c r="G153" s="26"/>
      <c r="H153" s="26"/>
      <c r="I153" s="26"/>
      <c r="J153" s="26"/>
      <c r="K153" s="26">
        <f>SUM(K149:K152)</f>
        <v>8.9396282148491935E-2</v>
      </c>
      <c r="L153" s="26">
        <f>SUM(L149:L152)</f>
        <v>0.15768620242672243</v>
      </c>
      <c r="M153" s="21"/>
      <c r="N153" s="21"/>
      <c r="O153" s="21"/>
      <c r="P153" s="22"/>
    </row>
    <row r="154" spans="1:16" ht="16" thickBot="1" x14ac:dyDescent="0.4"/>
    <row r="155" spans="1:16" x14ac:dyDescent="0.35">
      <c r="A155" s="14" t="s">
        <v>32</v>
      </c>
      <c r="B155" s="15"/>
      <c r="C155" s="16" t="s">
        <v>9</v>
      </c>
      <c r="D155" s="16" t="s">
        <v>0</v>
      </c>
      <c r="E155" s="16" t="s">
        <v>1</v>
      </c>
      <c r="F155" s="16" t="s">
        <v>15</v>
      </c>
      <c r="G155" s="16" t="s">
        <v>16</v>
      </c>
      <c r="H155" s="16" t="s">
        <v>17</v>
      </c>
      <c r="I155" s="16" t="s">
        <v>10</v>
      </c>
      <c r="J155" s="16" t="s">
        <v>11</v>
      </c>
      <c r="K155" s="16" t="s">
        <v>12</v>
      </c>
      <c r="L155" s="16" t="s">
        <v>20</v>
      </c>
      <c r="M155" s="16" t="s">
        <v>21</v>
      </c>
      <c r="N155" s="16" t="s">
        <v>23</v>
      </c>
      <c r="O155" s="16" t="s">
        <v>24</v>
      </c>
      <c r="P155" s="17" t="s">
        <v>25</v>
      </c>
    </row>
    <row r="156" spans="1:16" x14ac:dyDescent="0.35">
      <c r="A156" s="18"/>
      <c r="B156" s="12" t="s">
        <v>8</v>
      </c>
      <c r="C156" s="12">
        <v>1</v>
      </c>
      <c r="D156" s="9">
        <v>1000</v>
      </c>
      <c r="E156" s="10">
        <v>0.4</v>
      </c>
      <c r="F156" s="11">
        <v>5.0000000000000002E-5</v>
      </c>
      <c r="G156" s="12">
        <f>P137</f>
        <v>-140.99085695439621</v>
      </c>
      <c r="H156" s="12">
        <f>G156/1000/(0.25*PI()*E156^2)</f>
        <v>-1.1219695907527241</v>
      </c>
      <c r="I156" s="12">
        <f>ABS(H156*E156/$K$18)</f>
        <v>397157.37725760147</v>
      </c>
      <c r="J156" s="12">
        <f>0.0055*(1+POWER(20000*F156/E156+10^6/I156,1/3))</f>
        <v>1.4916073450316564E-2</v>
      </c>
      <c r="K156" s="12">
        <f>8*J156*D156*(G156/1000)^2/(PI()*PI()*9.81*E156^5)*SIGN(G156)</f>
        <v>-2.3925316481864898</v>
      </c>
      <c r="L156" s="12">
        <f>K156/(G156)</f>
        <v>1.6969409931030913E-2</v>
      </c>
      <c r="M156" s="12">
        <f>-K160/(2*L160)</f>
        <v>-0.15203822392069777</v>
      </c>
      <c r="N156" s="12"/>
      <c r="O156" s="12">
        <f>M156-N156</f>
        <v>-0.15203822392069777</v>
      </c>
      <c r="P156" s="19">
        <f>G156+O156</f>
        <v>-141.14289517831691</v>
      </c>
    </row>
    <row r="157" spans="1:16" x14ac:dyDescent="0.35">
      <c r="A157" s="18"/>
      <c r="B157" s="12"/>
      <c r="C157" s="12">
        <v>2</v>
      </c>
      <c r="D157" s="9">
        <v>2000</v>
      </c>
      <c r="E157" s="10">
        <v>0.45</v>
      </c>
      <c r="F157" s="11">
        <v>5.0000000000000002E-5</v>
      </c>
      <c r="G157" s="12">
        <f t="shared" ref="G157:G159" si="157">P138</f>
        <v>162.56914304560382</v>
      </c>
      <c r="H157" s="12">
        <f t="shared" ref="H157:H159" si="158">G157/1000/(0.25*PI()*E157^2)</f>
        <v>1.022170181132692</v>
      </c>
      <c r="I157" s="12">
        <f t="shared" ref="I157:I159" si="159">ABS(H157*E157/$K$18)</f>
        <v>407058.92169001006</v>
      </c>
      <c r="J157" s="12">
        <f t="shared" ref="J157:J159" si="160">0.0055*(1+POWER(20000*F157/E157+10^6/I157,1/3))</f>
        <v>1.4699050132882047E-2</v>
      </c>
      <c r="K157" s="12">
        <f t="shared" ref="K157:K159" si="161">8*J157*D157*(G157/1000)^2/(PI()*PI()*9.81*E157^5)*SIGN(G157)</f>
        <v>3.4789978871327931</v>
      </c>
      <c r="L157" s="12">
        <f t="shared" ref="L157:L159" si="162">K157/(G157)</f>
        <v>2.1400112112031411E-2</v>
      </c>
      <c r="M157" s="12">
        <f>-K160/(2*L160)</f>
        <v>-0.15203822392069777</v>
      </c>
      <c r="N157" s="12"/>
      <c r="O157" s="12">
        <f t="shared" ref="O157:O159" si="163">M157-N157</f>
        <v>-0.15203822392069777</v>
      </c>
      <c r="P157" s="19">
        <f t="shared" ref="P157:P159" si="164">G157+O157</f>
        <v>162.41710482168313</v>
      </c>
    </row>
    <row r="158" spans="1:16" x14ac:dyDescent="0.35">
      <c r="A158" s="18"/>
      <c r="B158" s="12"/>
      <c r="C158" s="12">
        <v>3</v>
      </c>
      <c r="D158" s="9">
        <v>1000</v>
      </c>
      <c r="E158" s="10">
        <v>0.3</v>
      </c>
      <c r="F158" s="11">
        <v>5.0000000000000002E-5</v>
      </c>
      <c r="G158" s="12">
        <f t="shared" si="157"/>
        <v>58.780657702978573</v>
      </c>
      <c r="H158" s="12">
        <f t="shared" si="158"/>
        <v>0.83157619836637631</v>
      </c>
      <c r="I158" s="12">
        <f t="shared" si="159"/>
        <v>220772.44204417069</v>
      </c>
      <c r="J158" s="12">
        <f t="shared" si="160"/>
        <v>1.6436792745024568E-2</v>
      </c>
      <c r="K158" s="12">
        <f t="shared" si="161"/>
        <v>1.9310829170550454</v>
      </c>
      <c r="L158" s="12">
        <f t="shared" si="162"/>
        <v>3.2852353010626355E-2</v>
      </c>
      <c r="M158" s="12">
        <f>-K160/(2*L160)</f>
        <v>-0.15203822392069777</v>
      </c>
      <c r="N158" s="12">
        <f>M162</f>
        <v>-2.6911641537232998E-2</v>
      </c>
      <c r="O158" s="12">
        <f t="shared" si="163"/>
        <v>-0.12512658238346477</v>
      </c>
      <c r="P158" s="19">
        <f t="shared" si="164"/>
        <v>58.655531120595107</v>
      </c>
    </row>
    <row r="159" spans="1:16" x14ac:dyDescent="0.35">
      <c r="A159" s="18"/>
      <c r="B159" s="12"/>
      <c r="C159" s="12">
        <v>4</v>
      </c>
      <c r="D159" s="9">
        <v>2000</v>
      </c>
      <c r="E159" s="10">
        <v>0.3</v>
      </c>
      <c r="F159" s="11">
        <v>5.0000000000000002E-5</v>
      </c>
      <c r="G159" s="12">
        <f t="shared" si="157"/>
        <v>-51.144983695611785</v>
      </c>
      <c r="H159" s="12">
        <f t="shared" si="158"/>
        <v>-0.72355350840097843</v>
      </c>
      <c r="I159" s="12">
        <f t="shared" si="159"/>
        <v>192093.85178787037</v>
      </c>
      <c r="J159" s="12">
        <f t="shared" si="160"/>
        <v>1.6741745848515323E-2</v>
      </c>
      <c r="K159" s="12">
        <f t="shared" si="161"/>
        <v>-2.9781858099449146</v>
      </c>
      <c r="L159" s="12">
        <f t="shared" si="162"/>
        <v>5.8230262183081728E-2</v>
      </c>
      <c r="M159" s="12">
        <f>-K160/(2*L160)</f>
        <v>-0.15203822392069777</v>
      </c>
      <c r="N159" s="12">
        <f>M168</f>
        <v>-9.6668831753475695E-2</v>
      </c>
      <c r="O159" s="12">
        <f t="shared" si="163"/>
        <v>-5.5369392167222073E-2</v>
      </c>
      <c r="P159" s="19">
        <f t="shared" si="164"/>
        <v>-51.200353087779007</v>
      </c>
    </row>
    <row r="160" spans="1:16" x14ac:dyDescent="0.35">
      <c r="A160" s="18"/>
      <c r="B160" s="12"/>
      <c r="C160" s="12"/>
      <c r="D160" s="12"/>
      <c r="E160" s="12"/>
      <c r="F160" s="23" t="s">
        <v>22</v>
      </c>
      <c r="G160" s="24"/>
      <c r="H160" s="24"/>
      <c r="I160" s="24"/>
      <c r="J160" s="24"/>
      <c r="K160" s="24">
        <f>SUM(K156:K159)</f>
        <v>3.936334605643399E-2</v>
      </c>
      <c r="L160" s="24">
        <f>SUM(L156:L159)</f>
        <v>0.1294521372367704</v>
      </c>
      <c r="M160" s="12"/>
      <c r="N160" s="12"/>
      <c r="O160" s="12"/>
      <c r="P160" s="19"/>
    </row>
    <row r="161" spans="1:16" x14ac:dyDescent="0.35">
      <c r="A161" s="18"/>
      <c r="B161" s="12" t="s">
        <v>13</v>
      </c>
      <c r="C161" s="12"/>
      <c r="D161" s="9"/>
      <c r="E161" s="10"/>
      <c r="F161" s="11"/>
      <c r="G161" s="12"/>
      <c r="H161" s="12"/>
      <c r="I161" s="12"/>
      <c r="J161" s="12"/>
      <c r="K161" s="12"/>
      <c r="L161" s="12"/>
      <c r="M161" s="12"/>
      <c r="N161" s="12"/>
      <c r="O161" s="12"/>
      <c r="P161" s="19"/>
    </row>
    <row r="162" spans="1:16" x14ac:dyDescent="0.35">
      <c r="A162" s="18"/>
      <c r="B162" s="12"/>
      <c r="C162" s="12">
        <v>3</v>
      </c>
      <c r="D162" s="9">
        <v>1000</v>
      </c>
      <c r="E162" s="10">
        <v>0.3</v>
      </c>
      <c r="F162" s="11">
        <v>5.0000000000000002E-5</v>
      </c>
      <c r="G162" s="12">
        <f t="shared" ref="G162:G165" si="165">P143</f>
        <v>-58.780657702978573</v>
      </c>
      <c r="H162" s="12">
        <f>G162/1000/(0.25*PI()*E162^2)</f>
        <v>-0.83157619836637631</v>
      </c>
      <c r="I162" s="12">
        <f>ABS(H162*E162/$K$18)</f>
        <v>220772.44204417069</v>
      </c>
      <c r="J162" s="12">
        <f>0.0055*(1+POWER(20000*F162/E162+10^6/I162,1/3))</f>
        <v>1.6436792745024568E-2</v>
      </c>
      <c r="K162" s="12">
        <f>8*J162*D162*(G162/1000)^2/(PI()*PI()*9.81*E162^5)*SIGN(G162)</f>
        <v>-1.9310829170550454</v>
      </c>
      <c r="L162" s="12">
        <f>K162/(G162)</f>
        <v>3.2852353010626355E-2</v>
      </c>
      <c r="M162" s="12">
        <f>-K166/(2*L166)</f>
        <v>-2.6911641537232998E-2</v>
      </c>
      <c r="N162" s="12">
        <f>M158</f>
        <v>-0.15203822392069777</v>
      </c>
      <c r="O162" s="12">
        <f t="shared" ref="O162:O165" si="166">M162-N162</f>
        <v>0.12512658238346477</v>
      </c>
      <c r="P162" s="19">
        <f t="shared" ref="P162:P165" si="167">G162+O162</f>
        <v>-58.655531120595107</v>
      </c>
    </row>
    <row r="163" spans="1:16" x14ac:dyDescent="0.35">
      <c r="A163" s="18"/>
      <c r="B163" s="12"/>
      <c r="C163" s="12">
        <v>8</v>
      </c>
      <c r="D163" s="9">
        <v>2000</v>
      </c>
      <c r="E163" s="10">
        <v>0.3</v>
      </c>
      <c r="F163" s="11">
        <v>3.0000000000000001E-5</v>
      </c>
      <c r="G163" s="12">
        <f t="shared" si="165"/>
        <v>103.78848534262522</v>
      </c>
      <c r="H163" s="12">
        <f t="shared" ref="H163:H165" si="168">G163/1000/(0.25*PI()*E163^2)</f>
        <v>1.4683067091821804</v>
      </c>
      <c r="I163" s="12">
        <f t="shared" ref="I163:I165" si="169">ABS(H163*E163/$K$18)</f>
        <v>389815.94049084437</v>
      </c>
      <c r="J163" s="12">
        <f t="shared" ref="J163:J165" si="170">0.0055*(1+POWER(20000*F163/E163+10^6/I163,1/3))</f>
        <v>1.4624019758493055E-2</v>
      </c>
      <c r="K163" s="12">
        <f t="shared" ref="K163:K165" si="171">8*J163*D163*(G163/1000)^2/(PI()*PI()*9.81*E163^5)*SIGN(G163)</f>
        <v>10.712974459593577</v>
      </c>
      <c r="L163" s="12">
        <f t="shared" ref="L163:L165" si="172">K163/(G163)</f>
        <v>0.1032192966708016</v>
      </c>
      <c r="M163" s="12">
        <f>-K166/(2*L166)</f>
        <v>-2.6911641537232998E-2</v>
      </c>
      <c r="N163" s="12"/>
      <c r="O163" s="12">
        <f t="shared" si="166"/>
        <v>-2.6911641537232998E-2</v>
      </c>
      <c r="P163" s="19">
        <f t="shared" si="167"/>
        <v>103.76157370108798</v>
      </c>
    </row>
    <row r="164" spans="1:16" x14ac:dyDescent="0.35">
      <c r="A164" s="18"/>
      <c r="B164" s="12"/>
      <c r="C164" s="12">
        <v>9</v>
      </c>
      <c r="D164" s="9">
        <v>500</v>
      </c>
      <c r="E164" s="10">
        <v>0.25</v>
      </c>
      <c r="F164" s="11">
        <v>3.0000000000000001E-5</v>
      </c>
      <c r="G164" s="12">
        <f t="shared" si="165"/>
        <v>-48.991514657374807</v>
      </c>
      <c r="H164" s="12">
        <f t="shared" si="168"/>
        <v>-0.9980469410918712</v>
      </c>
      <c r="I164" s="12">
        <f t="shared" si="169"/>
        <v>220806.8453743078</v>
      </c>
      <c r="J164" s="12">
        <f t="shared" si="170"/>
        <v>1.5985351011919259E-2</v>
      </c>
      <c r="K164" s="12">
        <f t="shared" si="171"/>
        <v>-1.6231367301407109</v>
      </c>
      <c r="L164" s="12">
        <f t="shared" si="172"/>
        <v>3.3130976690396656E-2</v>
      </c>
      <c r="M164" s="12">
        <f>-K166/(2*L166)</f>
        <v>-2.6911641537232998E-2</v>
      </c>
      <c r="N164" s="12"/>
      <c r="O164" s="12">
        <f t="shared" si="166"/>
        <v>-2.6911641537232998E-2</v>
      </c>
      <c r="P164" s="19">
        <f t="shared" si="167"/>
        <v>-49.01842629891204</v>
      </c>
    </row>
    <row r="165" spans="1:16" x14ac:dyDescent="0.35">
      <c r="A165" s="18"/>
      <c r="B165" s="12"/>
      <c r="C165" s="12">
        <v>10</v>
      </c>
      <c r="D165" s="9">
        <v>2200</v>
      </c>
      <c r="E165" s="10">
        <v>0.25</v>
      </c>
      <c r="F165" s="11">
        <v>3.0000000000000001E-5</v>
      </c>
      <c r="G165" s="12">
        <f t="shared" si="165"/>
        <v>-48.991514657374807</v>
      </c>
      <c r="H165" s="12">
        <f t="shared" si="168"/>
        <v>-0.9980469410918712</v>
      </c>
      <c r="I165" s="12">
        <f t="shared" si="169"/>
        <v>220806.8453743078</v>
      </c>
      <c r="J165" s="12">
        <f t="shared" si="170"/>
        <v>1.5985351011919259E-2</v>
      </c>
      <c r="K165" s="12">
        <f t="shared" si="171"/>
        <v>-7.141801612619127</v>
      </c>
      <c r="L165" s="12">
        <f t="shared" si="172"/>
        <v>0.14577629743774528</v>
      </c>
      <c r="M165" s="12">
        <f>-K166/(2*L166)</f>
        <v>-2.6911641537232998E-2</v>
      </c>
      <c r="N165" s="12"/>
      <c r="O165" s="12">
        <f t="shared" si="166"/>
        <v>-2.6911641537232998E-2</v>
      </c>
      <c r="P165" s="19">
        <f t="shared" si="167"/>
        <v>-49.01842629891204</v>
      </c>
    </row>
    <row r="166" spans="1:16" x14ac:dyDescent="0.35">
      <c r="A166" s="18"/>
      <c r="B166" s="12"/>
      <c r="C166" s="12"/>
      <c r="D166" s="12"/>
      <c r="E166" s="12"/>
      <c r="F166" s="23" t="s">
        <v>22</v>
      </c>
      <c r="G166" s="24"/>
      <c r="H166" s="24"/>
      <c r="I166" s="24"/>
      <c r="J166" s="24"/>
      <c r="K166" s="24">
        <f>SUM(K162:K165)</f>
        <v>1.695319977869314E-2</v>
      </c>
      <c r="L166" s="24">
        <f>SUM(L162:L165)</f>
        <v>0.31497892380956993</v>
      </c>
      <c r="M166" s="12"/>
      <c r="N166" s="12"/>
      <c r="O166" s="12"/>
      <c r="P166" s="19"/>
    </row>
    <row r="167" spans="1:16" x14ac:dyDescent="0.35">
      <c r="A167" s="18"/>
      <c r="B167" s="12" t="s">
        <v>14</v>
      </c>
      <c r="C167" s="12"/>
      <c r="D167" s="9"/>
      <c r="E167" s="10"/>
      <c r="F167" s="11"/>
      <c r="G167" s="12"/>
      <c r="H167" s="12"/>
      <c r="I167" s="12"/>
      <c r="J167" s="12"/>
      <c r="K167" s="12"/>
      <c r="L167" s="12"/>
      <c r="M167" s="12"/>
      <c r="N167" s="12"/>
      <c r="O167" s="12"/>
      <c r="P167" s="19"/>
    </row>
    <row r="168" spans="1:16" x14ac:dyDescent="0.35">
      <c r="A168" s="18"/>
      <c r="B168" s="12"/>
      <c r="C168" s="12">
        <v>4</v>
      </c>
      <c r="D168" s="9">
        <v>2000</v>
      </c>
      <c r="E168" s="10">
        <v>0.3</v>
      </c>
      <c r="F168" s="11">
        <v>5.0000000000000002E-5</v>
      </c>
      <c r="G168" s="12">
        <f t="shared" ref="G168:G171" si="173">P149</f>
        <v>51.144983695611785</v>
      </c>
      <c r="H168" s="12">
        <f>G168/1000/(0.25*PI()*E168^2)</f>
        <v>0.72355350840097843</v>
      </c>
      <c r="I168" s="12">
        <f>ABS(H168*E168/$K$18)</f>
        <v>192093.85178787037</v>
      </c>
      <c r="J168" s="12">
        <f>0.0055*(1+POWER(20000*F168/E168+10^6/I168,1/3))</f>
        <v>1.6741745848515323E-2</v>
      </c>
      <c r="K168" s="12">
        <f>8*J168*D168*(G168/1000)^2/(PI()*PI()*9.81*E168^5)*SIGN(G168)</f>
        <v>2.9781858099449146</v>
      </c>
      <c r="L168" s="12">
        <f>K168/(G168)</f>
        <v>5.8230262183081728E-2</v>
      </c>
      <c r="M168" s="12">
        <f>-K172/(2*L172)</f>
        <v>-9.6668831753475695E-2</v>
      </c>
      <c r="N168" s="12">
        <f>M159</f>
        <v>-0.15203822392069777</v>
      </c>
      <c r="O168" s="12">
        <f t="shared" ref="O168:O171" si="174">M168-N168</f>
        <v>5.5369392167222073E-2</v>
      </c>
      <c r="P168" s="19">
        <f t="shared" ref="P168:P171" si="175">G168+O168</f>
        <v>51.200353087779007</v>
      </c>
    </row>
    <row r="169" spans="1:16" x14ac:dyDescent="0.35">
      <c r="A169" s="18"/>
      <c r="B169" s="12"/>
      <c r="C169" s="12">
        <v>5</v>
      </c>
      <c r="D169" s="9">
        <v>1000</v>
      </c>
      <c r="E169" s="10">
        <v>0.4</v>
      </c>
      <c r="F169" s="11">
        <v>3.0000000000000001E-5</v>
      </c>
      <c r="G169" s="12">
        <f t="shared" si="173"/>
        <v>-89.845873258784437</v>
      </c>
      <c r="H169" s="12">
        <f t="shared" ref="H169:H171" si="176">G169/1000/(0.25*PI()*E169^2)</f>
        <v>-0.71497074227717383</v>
      </c>
      <c r="I169" s="12">
        <f t="shared" ref="I169:I171" si="177">ABS(H169*E169/$K$18)</f>
        <v>253086.9884166987</v>
      </c>
      <c r="J169" s="12">
        <f t="shared" ref="J169:J171" si="178">0.0055*(1+POWER(20000*F169/E169+10^6/I169,1/3))</f>
        <v>1.517966537323456E-2</v>
      </c>
      <c r="K169" s="12">
        <f t="shared" ref="K169:K171" si="179">8*J169*D169*(G169/1000)^2/(PI()*PI()*9.81*E169^5)*SIGN(G169)</f>
        <v>-0.98873462644414689</v>
      </c>
      <c r="L169" s="12">
        <f t="shared" ref="L169:L171" si="180">K169/(G169)</f>
        <v>1.1004786203104504E-2</v>
      </c>
      <c r="M169" s="12">
        <f>-K172/(2*L172)</f>
        <v>-9.6668831753475695E-2</v>
      </c>
      <c r="N169" s="12"/>
      <c r="O169" s="12">
        <f t="shared" si="174"/>
        <v>-9.6668831753475695E-2</v>
      </c>
      <c r="P169" s="19">
        <f t="shared" si="175"/>
        <v>-89.942542090537913</v>
      </c>
    </row>
    <row r="170" spans="1:16" x14ac:dyDescent="0.35">
      <c r="A170" s="18"/>
      <c r="B170" s="12"/>
      <c r="C170" s="12">
        <v>6</v>
      </c>
      <c r="D170" s="9">
        <v>750</v>
      </c>
      <c r="E170" s="10">
        <v>0.3</v>
      </c>
      <c r="F170" s="11">
        <v>3.0000000000000001E-5</v>
      </c>
      <c r="G170" s="12">
        <f t="shared" si="173"/>
        <v>60.934126741215579</v>
      </c>
      <c r="H170" s="12">
        <f t="shared" si="176"/>
        <v>0.86204155323133369</v>
      </c>
      <c r="I170" s="12">
        <f t="shared" si="177"/>
        <v>228860.58935345139</v>
      </c>
      <c r="J170" s="12">
        <f t="shared" si="178"/>
        <v>1.5695233418575233E-2</v>
      </c>
      <c r="K170" s="12">
        <f t="shared" si="179"/>
        <v>1.4861586925212684</v>
      </c>
      <c r="L170" s="12">
        <f t="shared" si="180"/>
        <v>2.4389595322058453E-2</v>
      </c>
      <c r="M170" s="12">
        <f>-K172/(2*L172)</f>
        <v>-9.6668831753475695E-2</v>
      </c>
      <c r="N170" s="12"/>
      <c r="O170" s="12">
        <f t="shared" si="174"/>
        <v>-9.6668831753475695E-2</v>
      </c>
      <c r="P170" s="19">
        <f t="shared" si="175"/>
        <v>60.837457909462103</v>
      </c>
    </row>
    <row r="171" spans="1:16" x14ac:dyDescent="0.35">
      <c r="A171" s="18"/>
      <c r="B171" s="12"/>
      <c r="C171" s="12">
        <v>7</v>
      </c>
      <c r="D171" s="9">
        <v>2200</v>
      </c>
      <c r="E171" s="10">
        <v>0.3</v>
      </c>
      <c r="F171" s="11">
        <v>3.0000000000000001E-5</v>
      </c>
      <c r="G171" s="12">
        <f t="shared" si="173"/>
        <v>-53.64587325878442</v>
      </c>
      <c r="H171" s="12">
        <f t="shared" si="176"/>
        <v>-0.75893385827705462</v>
      </c>
      <c r="I171" s="12">
        <f t="shared" si="177"/>
        <v>201486.86502930653</v>
      </c>
      <c r="J171" s="12">
        <f t="shared" si="178"/>
        <v>1.6002603159682341E-2</v>
      </c>
      <c r="K171" s="12">
        <f t="shared" si="179"/>
        <v>-3.4450927245118828</v>
      </c>
      <c r="L171" s="12">
        <f t="shared" si="180"/>
        <v>6.4219156390519838E-2</v>
      </c>
      <c r="M171" s="12">
        <f>-K172/(2*L172)</f>
        <v>-9.6668831753475695E-2</v>
      </c>
      <c r="N171" s="12"/>
      <c r="O171" s="12">
        <f t="shared" si="174"/>
        <v>-9.6668831753475695E-2</v>
      </c>
      <c r="P171" s="19">
        <f t="shared" si="175"/>
        <v>-53.742542090537896</v>
      </c>
    </row>
    <row r="172" spans="1:16" ht="16" thickBot="1" x14ac:dyDescent="0.4">
      <c r="A172" s="20"/>
      <c r="B172" s="21"/>
      <c r="C172" s="21"/>
      <c r="D172" s="21"/>
      <c r="E172" s="21"/>
      <c r="F172" s="25" t="s">
        <v>22</v>
      </c>
      <c r="G172" s="26"/>
      <c r="H172" s="26"/>
      <c r="I172" s="26"/>
      <c r="J172" s="26"/>
      <c r="K172" s="26">
        <f>SUM(K168:K171)</f>
        <v>3.051715151015344E-2</v>
      </c>
      <c r="L172" s="26">
        <f>SUM(L168:L171)</f>
        <v>0.15784380009876453</v>
      </c>
      <c r="M172" s="21"/>
      <c r="N172" s="21"/>
      <c r="O172" s="21"/>
      <c r="P172" s="22"/>
    </row>
    <row r="173" spans="1:16" ht="16" thickBot="1" x14ac:dyDescent="0.4"/>
    <row r="174" spans="1:16" x14ac:dyDescent="0.35">
      <c r="A174" s="14" t="s">
        <v>33</v>
      </c>
      <c r="B174" s="15"/>
      <c r="C174" s="16" t="s">
        <v>9</v>
      </c>
      <c r="D174" s="16" t="s">
        <v>0</v>
      </c>
      <c r="E174" s="16" t="s">
        <v>1</v>
      </c>
      <c r="F174" s="16" t="s">
        <v>15</v>
      </c>
      <c r="G174" s="16" t="s">
        <v>16</v>
      </c>
      <c r="H174" s="16" t="s">
        <v>17</v>
      </c>
      <c r="I174" s="16" t="s">
        <v>10</v>
      </c>
      <c r="J174" s="16" t="s">
        <v>11</v>
      </c>
      <c r="K174" s="16" t="s">
        <v>12</v>
      </c>
      <c r="L174" s="16" t="s">
        <v>20</v>
      </c>
      <c r="M174" s="16" t="s">
        <v>21</v>
      </c>
      <c r="N174" s="16" t="s">
        <v>23</v>
      </c>
      <c r="O174" s="16" t="s">
        <v>24</v>
      </c>
      <c r="P174" s="17" t="s">
        <v>25</v>
      </c>
    </row>
    <row r="175" spans="1:16" x14ac:dyDescent="0.35">
      <c r="A175" s="18"/>
      <c r="B175" s="12" t="s">
        <v>8</v>
      </c>
      <c r="C175" s="12">
        <v>1</v>
      </c>
      <c r="D175" s="9">
        <v>1000</v>
      </c>
      <c r="E175" s="10">
        <v>0.4</v>
      </c>
      <c r="F175" s="11">
        <v>5.0000000000000002E-5</v>
      </c>
      <c r="G175" s="12">
        <f>P156</f>
        <v>-141.14289517831691</v>
      </c>
      <c r="H175" s="12">
        <f>G175/1000/(0.25*PI()*E175^2)</f>
        <v>-1.1231794724965187</v>
      </c>
      <c r="I175" s="12">
        <f>ABS(H175*E175/$K$18)</f>
        <v>397585.65398106864</v>
      </c>
      <c r="J175" s="12">
        <f>0.0055*(1+POWER(20000*F175/E175+10^6/I175,1/3))</f>
        <v>1.4914376627345283E-2</v>
      </c>
      <c r="K175" s="12">
        <f>8*J175*D175*(G175/1000)^2/(PI()*PI()*9.81*E175^5)*SIGN(G175)</f>
        <v>-2.3974216712665495</v>
      </c>
      <c r="L175" s="12">
        <f>K175/(G175)</f>
        <v>1.6985776494365504E-2</v>
      </c>
      <c r="M175" s="12">
        <f>-K179/(2*L179)</f>
        <v>-5.6491530474985077E-2</v>
      </c>
      <c r="N175" s="12"/>
      <c r="O175" s="12">
        <f>M175-N175</f>
        <v>-5.6491530474985077E-2</v>
      </c>
      <c r="P175" s="19">
        <f>G175+O175</f>
        <v>-141.19938670879188</v>
      </c>
    </row>
    <row r="176" spans="1:16" x14ac:dyDescent="0.35">
      <c r="A176" s="18"/>
      <c r="B176" s="12"/>
      <c r="C176" s="12">
        <v>2</v>
      </c>
      <c r="D176" s="9">
        <v>2000</v>
      </c>
      <c r="E176" s="10">
        <v>0.45</v>
      </c>
      <c r="F176" s="11">
        <v>5.0000000000000002E-5</v>
      </c>
      <c r="G176" s="12">
        <f t="shared" ref="G176:G178" si="181">P157</f>
        <v>162.41710482168313</v>
      </c>
      <c r="H176" s="12">
        <f t="shared" ref="H176:H178" si="182">G176/1000/(0.25*PI()*E176^2)</f>
        <v>1.0212142251869778</v>
      </c>
      <c r="I176" s="12">
        <f t="shared" ref="I176:I178" si="183">ABS(H176*E176/$K$18)</f>
        <v>406678.23126915051</v>
      </c>
      <c r="J176" s="12">
        <f t="shared" ref="J176:J178" si="184">0.0055*(1+POWER(20000*F176/E176+10^6/I176,1/3))</f>
        <v>1.4700556994772225E-2</v>
      </c>
      <c r="K176" s="12">
        <f t="shared" ref="K176:K178" si="185">8*J176*D176*(G176/1000)^2/(PI()*PI()*9.81*E176^5)*SIGN(G176)</f>
        <v>3.47284963996271</v>
      </c>
      <c r="L176" s="12">
        <f t="shared" ref="L176:L178" si="186">K176/(G176)</f>
        <v>2.138229002281215E-2</v>
      </c>
      <c r="M176" s="12">
        <f>-K179/(2*L179)</f>
        <v>-5.6491530474985077E-2</v>
      </c>
      <c r="N176" s="12"/>
      <c r="O176" s="12">
        <f t="shared" ref="O176:O178" si="187">M176-N176</f>
        <v>-5.6491530474985077E-2</v>
      </c>
      <c r="P176" s="19">
        <f t="shared" ref="P176:P178" si="188">G176+O176</f>
        <v>162.36061329120815</v>
      </c>
    </row>
    <row r="177" spans="1:16" x14ac:dyDescent="0.35">
      <c r="A177" s="18"/>
      <c r="B177" s="12"/>
      <c r="C177" s="12">
        <v>3</v>
      </c>
      <c r="D177" s="9">
        <v>1000</v>
      </c>
      <c r="E177" s="10">
        <v>0.3</v>
      </c>
      <c r="F177" s="11">
        <v>5.0000000000000002E-5</v>
      </c>
      <c r="G177" s="12">
        <f t="shared" si="181"/>
        <v>58.655531120595107</v>
      </c>
      <c r="H177" s="12">
        <f t="shared" si="182"/>
        <v>0.82980601933539644</v>
      </c>
      <c r="I177" s="12">
        <f t="shared" si="183"/>
        <v>220302.48300939729</v>
      </c>
      <c r="J177" s="12">
        <f t="shared" si="184"/>
        <v>1.6441270958406983E-2</v>
      </c>
      <c r="K177" s="12">
        <f t="shared" si="185"/>
        <v>1.9233941492896631</v>
      </c>
      <c r="L177" s="12">
        <f t="shared" si="186"/>
        <v>3.2791351685746165E-2</v>
      </c>
      <c r="M177" s="12">
        <f>-K179/(2*L179)</f>
        <v>-5.6491530474985077E-2</v>
      </c>
      <c r="N177" s="12">
        <f>M181</f>
        <v>-1.6617186184714462E-2</v>
      </c>
      <c r="O177" s="12">
        <f t="shared" si="187"/>
        <v>-3.9874344290270619E-2</v>
      </c>
      <c r="P177" s="19">
        <f t="shared" si="188"/>
        <v>58.615656776304839</v>
      </c>
    </row>
    <row r="178" spans="1:16" x14ac:dyDescent="0.35">
      <c r="A178" s="18"/>
      <c r="B178" s="12"/>
      <c r="C178" s="12">
        <v>4</v>
      </c>
      <c r="D178" s="9">
        <v>2000</v>
      </c>
      <c r="E178" s="10">
        <v>0.3</v>
      </c>
      <c r="F178" s="11">
        <v>5.0000000000000002E-5</v>
      </c>
      <c r="G178" s="12">
        <f t="shared" si="181"/>
        <v>-51.200353087779007</v>
      </c>
      <c r="H178" s="12">
        <f t="shared" si="182"/>
        <v>-0.72433682506403696</v>
      </c>
      <c r="I178" s="12">
        <f t="shared" si="183"/>
        <v>192301.81196390363</v>
      </c>
      <c r="J178" s="12">
        <f t="shared" si="184"/>
        <v>1.6739274818113572E-2</v>
      </c>
      <c r="K178" s="12">
        <f t="shared" si="185"/>
        <v>-2.9841971254969768</v>
      </c>
      <c r="L178" s="12">
        <f t="shared" si="186"/>
        <v>5.8284698161764702E-2</v>
      </c>
      <c r="M178" s="12">
        <f>-K179/(2*L179)</f>
        <v>-5.6491530474985077E-2</v>
      </c>
      <c r="N178" s="12">
        <f>M187</f>
        <v>-5.9328680724318864E-2</v>
      </c>
      <c r="O178" s="12">
        <f t="shared" si="187"/>
        <v>2.8371502493337863E-3</v>
      </c>
      <c r="P178" s="19">
        <f t="shared" si="188"/>
        <v>-51.197515937529673</v>
      </c>
    </row>
    <row r="179" spans="1:16" x14ac:dyDescent="0.35">
      <c r="A179" s="18"/>
      <c r="B179" s="12"/>
      <c r="C179" s="12"/>
      <c r="D179" s="12"/>
      <c r="E179" s="12"/>
      <c r="F179" s="23" t="s">
        <v>22</v>
      </c>
      <c r="G179" s="24"/>
      <c r="H179" s="24"/>
      <c r="I179" s="24"/>
      <c r="J179" s="24"/>
      <c r="K179" s="24">
        <f>SUM(K175:K178)</f>
        <v>1.4624992488846633E-2</v>
      </c>
      <c r="L179" s="24">
        <f>SUM(L175:L178)</f>
        <v>0.12944411636468853</v>
      </c>
      <c r="M179" s="12"/>
      <c r="N179" s="12"/>
      <c r="O179" s="12"/>
      <c r="P179" s="19"/>
    </row>
    <row r="180" spans="1:16" x14ac:dyDescent="0.35">
      <c r="A180" s="18"/>
      <c r="B180" s="12" t="s">
        <v>13</v>
      </c>
      <c r="C180" s="12"/>
      <c r="D180" s="9"/>
      <c r="E180" s="10"/>
      <c r="F180" s="11"/>
      <c r="G180" s="12"/>
      <c r="H180" s="12"/>
      <c r="I180" s="12"/>
      <c r="J180" s="12"/>
      <c r="K180" s="12"/>
      <c r="L180" s="12"/>
      <c r="M180" s="12"/>
      <c r="N180" s="12"/>
      <c r="O180" s="12"/>
      <c r="P180" s="19"/>
    </row>
    <row r="181" spans="1:16" x14ac:dyDescent="0.35">
      <c r="A181" s="18"/>
      <c r="B181" s="12"/>
      <c r="C181" s="12">
        <v>3</v>
      </c>
      <c r="D181" s="9">
        <v>1000</v>
      </c>
      <c r="E181" s="10">
        <v>0.3</v>
      </c>
      <c r="F181" s="11">
        <v>5.0000000000000002E-5</v>
      </c>
      <c r="G181" s="12">
        <f t="shared" ref="G181:G184" si="189">P162</f>
        <v>-58.655531120595107</v>
      </c>
      <c r="H181" s="12">
        <f>G181/1000/(0.25*PI()*E181^2)</f>
        <v>-0.82980601933539644</v>
      </c>
      <c r="I181" s="12">
        <f>ABS(H181*E181/$K$18)</f>
        <v>220302.48300939729</v>
      </c>
      <c r="J181" s="12">
        <f>0.0055*(1+POWER(20000*F181/E181+10^6/I181,1/3))</f>
        <v>1.6441270958406983E-2</v>
      </c>
      <c r="K181" s="12">
        <f>8*J181*D181*(G181/1000)^2/(PI()*PI()*9.81*E181^5)*SIGN(G181)</f>
        <v>-1.9233941492896631</v>
      </c>
      <c r="L181" s="12">
        <f>K181/(G181)</f>
        <v>3.2791351685746165E-2</v>
      </c>
      <c r="M181" s="12">
        <f>-K185/(2*L185)</f>
        <v>-1.6617186184714462E-2</v>
      </c>
      <c r="N181" s="12">
        <f>M177</f>
        <v>-5.6491530474985077E-2</v>
      </c>
      <c r="O181" s="12">
        <f t="shared" ref="O181:O184" si="190">M181-N181</f>
        <v>3.9874344290270619E-2</v>
      </c>
      <c r="P181" s="19">
        <f t="shared" ref="P181:P184" si="191">G181+O181</f>
        <v>-58.615656776304839</v>
      </c>
    </row>
    <row r="182" spans="1:16" x14ac:dyDescent="0.35">
      <c r="A182" s="18"/>
      <c r="B182" s="12"/>
      <c r="C182" s="12">
        <v>8</v>
      </c>
      <c r="D182" s="9">
        <v>2000</v>
      </c>
      <c r="E182" s="10">
        <v>0.3</v>
      </c>
      <c r="F182" s="11">
        <v>3.0000000000000001E-5</v>
      </c>
      <c r="G182" s="12">
        <f t="shared" si="189"/>
        <v>103.76157370108798</v>
      </c>
      <c r="H182" s="12">
        <f t="shared" ref="H182:H184" si="192">G182/1000/(0.25*PI()*E182^2)</f>
        <v>1.4679259873353034</v>
      </c>
      <c r="I182" s="12">
        <f t="shared" ref="I182:I184" si="193">ABS(H182*E182/$K$18)</f>
        <v>389714.86389432836</v>
      </c>
      <c r="J182" s="12">
        <f t="shared" ref="J182:J184" si="194">0.0055*(1+POWER(20000*F182/E182+10^6/I182,1/3))</f>
        <v>1.4624462976430153E-2</v>
      </c>
      <c r="K182" s="12">
        <f t="shared" ref="K182:K184" si="195">8*J182*D182*(G182/1000)^2/(PI()*PI()*9.81*E182^5)*SIGN(G182)</f>
        <v>10.707744093889174</v>
      </c>
      <c r="L182" s="12">
        <f t="shared" ref="L182:L184" si="196">K182/(G182)</f>
        <v>0.10319566012689434</v>
      </c>
      <c r="M182" s="12">
        <f>-K185/(2*L185)</f>
        <v>-1.6617186184714462E-2</v>
      </c>
      <c r="N182" s="12"/>
      <c r="O182" s="12">
        <f t="shared" si="190"/>
        <v>-1.6617186184714462E-2</v>
      </c>
      <c r="P182" s="19">
        <f t="shared" si="191"/>
        <v>103.74495651490327</v>
      </c>
    </row>
    <row r="183" spans="1:16" x14ac:dyDescent="0.35">
      <c r="A183" s="18"/>
      <c r="B183" s="12"/>
      <c r="C183" s="12">
        <v>9</v>
      </c>
      <c r="D183" s="9">
        <v>500</v>
      </c>
      <c r="E183" s="10">
        <v>0.25</v>
      </c>
      <c r="F183" s="11">
        <v>3.0000000000000001E-5</v>
      </c>
      <c r="G183" s="12">
        <f t="shared" si="189"/>
        <v>-49.01842629891204</v>
      </c>
      <c r="H183" s="12">
        <f t="shared" si="192"/>
        <v>-0.99859518055137431</v>
      </c>
      <c r="I183" s="12">
        <f t="shared" si="193"/>
        <v>220928.13729012705</v>
      </c>
      <c r="J183" s="12">
        <f t="shared" si="194"/>
        <v>1.5984096655046496E-2</v>
      </c>
      <c r="K183" s="12">
        <f t="shared" si="195"/>
        <v>-1.6247929317272627</v>
      </c>
      <c r="L183" s="12">
        <f t="shared" si="196"/>
        <v>3.3146574755773518E-2</v>
      </c>
      <c r="M183" s="12">
        <f>-K185/(2*L185)</f>
        <v>-1.6617186184714462E-2</v>
      </c>
      <c r="N183" s="12"/>
      <c r="O183" s="12">
        <f t="shared" si="190"/>
        <v>-1.6617186184714462E-2</v>
      </c>
      <c r="P183" s="19">
        <f t="shared" si="191"/>
        <v>-49.035043485096757</v>
      </c>
    </row>
    <row r="184" spans="1:16" x14ac:dyDescent="0.35">
      <c r="A184" s="18"/>
      <c r="B184" s="12"/>
      <c r="C184" s="12">
        <v>10</v>
      </c>
      <c r="D184" s="9">
        <v>2200</v>
      </c>
      <c r="E184" s="10">
        <v>0.25</v>
      </c>
      <c r="F184" s="11">
        <v>3.0000000000000001E-5</v>
      </c>
      <c r="G184" s="12">
        <f t="shared" si="189"/>
        <v>-49.01842629891204</v>
      </c>
      <c r="H184" s="12">
        <f t="shared" si="192"/>
        <v>-0.99859518055137431</v>
      </c>
      <c r="I184" s="12">
        <f t="shared" si="193"/>
        <v>220928.13729012705</v>
      </c>
      <c r="J184" s="12">
        <f t="shared" si="194"/>
        <v>1.5984096655046496E-2</v>
      </c>
      <c r="K184" s="12">
        <f t="shared" si="195"/>
        <v>-7.1490888995999562</v>
      </c>
      <c r="L184" s="12">
        <f t="shared" si="196"/>
        <v>0.14584492892540349</v>
      </c>
      <c r="M184" s="12">
        <f>-K185/(2*L185)</f>
        <v>-1.6617186184714462E-2</v>
      </c>
      <c r="N184" s="12"/>
      <c r="O184" s="12">
        <f t="shared" si="190"/>
        <v>-1.6617186184714462E-2</v>
      </c>
      <c r="P184" s="19">
        <f t="shared" si="191"/>
        <v>-49.035043485096757</v>
      </c>
    </row>
    <row r="185" spans="1:16" x14ac:dyDescent="0.35">
      <c r="A185" s="18"/>
      <c r="B185" s="12"/>
      <c r="C185" s="12"/>
      <c r="D185" s="12"/>
      <c r="E185" s="12"/>
      <c r="F185" s="23" t="s">
        <v>22</v>
      </c>
      <c r="G185" s="24"/>
      <c r="H185" s="24"/>
      <c r="I185" s="24"/>
      <c r="J185" s="24"/>
      <c r="K185" s="24">
        <f>SUM(K181:K184)</f>
        <v>1.0468113272291468E-2</v>
      </c>
      <c r="L185" s="24">
        <f>SUM(L181:L184)</f>
        <v>0.3149785154938175</v>
      </c>
      <c r="M185" s="12"/>
      <c r="N185" s="12"/>
      <c r="O185" s="12"/>
      <c r="P185" s="19"/>
    </row>
    <row r="186" spans="1:16" x14ac:dyDescent="0.35">
      <c r="A186" s="18"/>
      <c r="B186" s="12" t="s">
        <v>14</v>
      </c>
      <c r="C186" s="12"/>
      <c r="D186" s="9"/>
      <c r="E186" s="10"/>
      <c r="F186" s="11"/>
      <c r="G186" s="12"/>
      <c r="H186" s="12"/>
      <c r="I186" s="12"/>
      <c r="J186" s="12"/>
      <c r="K186" s="12"/>
      <c r="L186" s="12"/>
      <c r="M186" s="12"/>
      <c r="N186" s="12"/>
      <c r="O186" s="12"/>
      <c r="P186" s="19"/>
    </row>
    <row r="187" spans="1:16" x14ac:dyDescent="0.35">
      <c r="A187" s="18"/>
      <c r="B187" s="12"/>
      <c r="C187" s="12">
        <v>4</v>
      </c>
      <c r="D187" s="9">
        <v>2000</v>
      </c>
      <c r="E187" s="10">
        <v>0.3</v>
      </c>
      <c r="F187" s="11">
        <v>5.0000000000000002E-5</v>
      </c>
      <c r="G187" s="12">
        <f t="shared" ref="G187:G190" si="197">P168</f>
        <v>51.200353087779007</v>
      </c>
      <c r="H187" s="12">
        <f>G187/1000/(0.25*PI()*E187^2)</f>
        <v>0.72433682506403696</v>
      </c>
      <c r="I187" s="12">
        <f>ABS(H187*E187/$K$18)</f>
        <v>192301.81196390363</v>
      </c>
      <c r="J187" s="12">
        <f>0.0055*(1+POWER(20000*F187/E187+10^6/I187,1/3))</f>
        <v>1.6739274818113572E-2</v>
      </c>
      <c r="K187" s="12">
        <f>8*J187*D187*(G187/1000)^2/(PI()*PI()*9.81*E187^5)*SIGN(G187)</f>
        <v>2.9841971254969768</v>
      </c>
      <c r="L187" s="12">
        <f>K187/(G187)</f>
        <v>5.8284698161764702E-2</v>
      </c>
      <c r="M187" s="12">
        <f>-K191/(2*L191)</f>
        <v>-5.9328680724318864E-2</v>
      </c>
      <c r="N187" s="12">
        <f>M178</f>
        <v>-5.6491530474985077E-2</v>
      </c>
      <c r="O187" s="12">
        <f t="shared" ref="O187:O190" si="198">M187-N187</f>
        <v>-2.8371502493337863E-3</v>
      </c>
      <c r="P187" s="19">
        <f t="shared" ref="P187:P190" si="199">G187+O187</f>
        <v>51.197515937529673</v>
      </c>
    </row>
    <row r="188" spans="1:16" x14ac:dyDescent="0.35">
      <c r="A188" s="18"/>
      <c r="B188" s="12"/>
      <c r="C188" s="12">
        <v>5</v>
      </c>
      <c r="D188" s="9">
        <v>1000</v>
      </c>
      <c r="E188" s="10">
        <v>0.4</v>
      </c>
      <c r="F188" s="11">
        <v>3.0000000000000001E-5</v>
      </c>
      <c r="G188" s="12">
        <f t="shared" si="197"/>
        <v>-89.942542090537913</v>
      </c>
      <c r="H188" s="12">
        <f t="shared" ref="H188:H190" si="200">G188/1000/(0.25*PI()*E188^2)</f>
        <v>-0.71574000839799812</v>
      </c>
      <c r="I188" s="12">
        <f t="shared" ref="I188:I190" si="201">ABS(H188*E188/$K$18)</f>
        <v>253359.29500814094</v>
      </c>
      <c r="J188" s="12">
        <f t="shared" ref="J188:J190" si="202">0.0055*(1+POWER(20000*F188/E188+10^6/I188,1/3))</f>
        <v>1.5177151111814936E-2</v>
      </c>
      <c r="K188" s="12">
        <f t="shared" ref="K188:K190" si="203">8*J188*D188*(G188/1000)^2/(PI()*PI()*9.81*E188^5)*SIGN(G188)</f>
        <v>-0.99069929050779659</v>
      </c>
      <c r="L188" s="12">
        <f t="shared" ref="L188:L190" si="204">K188/(G188)</f>
        <v>1.1014801977806446E-2</v>
      </c>
      <c r="M188" s="12">
        <f>-K191/(2*L191)</f>
        <v>-5.9328680724318864E-2</v>
      </c>
      <c r="N188" s="12"/>
      <c r="O188" s="12">
        <f t="shared" si="198"/>
        <v>-5.9328680724318864E-2</v>
      </c>
      <c r="P188" s="19">
        <f t="shared" si="199"/>
        <v>-90.001870771262233</v>
      </c>
    </row>
    <row r="189" spans="1:16" x14ac:dyDescent="0.35">
      <c r="A189" s="18"/>
      <c r="B189" s="12"/>
      <c r="C189" s="12">
        <v>6</v>
      </c>
      <c r="D189" s="9">
        <v>750</v>
      </c>
      <c r="E189" s="10">
        <v>0.3</v>
      </c>
      <c r="F189" s="11">
        <v>3.0000000000000001E-5</v>
      </c>
      <c r="G189" s="12">
        <f t="shared" si="197"/>
        <v>60.837457909462103</v>
      </c>
      <c r="H189" s="12">
        <f t="shared" si="200"/>
        <v>0.86067396901653492</v>
      </c>
      <c r="I189" s="12">
        <f t="shared" si="201"/>
        <v>228497.51389819512</v>
      </c>
      <c r="J189" s="12">
        <f t="shared" si="202"/>
        <v>1.5698936464809059E-2</v>
      </c>
      <c r="K189" s="12">
        <f t="shared" si="203"/>
        <v>1.4817965299198894</v>
      </c>
      <c r="L189" s="12">
        <f t="shared" si="204"/>
        <v>2.4356647710775309E-2</v>
      </c>
      <c r="M189" s="12">
        <f>-K191/(2*L191)</f>
        <v>-5.9328680724318864E-2</v>
      </c>
      <c r="N189" s="12"/>
      <c r="O189" s="12">
        <f t="shared" si="198"/>
        <v>-5.9328680724318864E-2</v>
      </c>
      <c r="P189" s="19">
        <f t="shared" si="199"/>
        <v>60.778129228737782</v>
      </c>
    </row>
    <row r="190" spans="1:16" x14ac:dyDescent="0.35">
      <c r="A190" s="18"/>
      <c r="B190" s="12"/>
      <c r="C190" s="12">
        <v>7</v>
      </c>
      <c r="D190" s="9">
        <v>2200</v>
      </c>
      <c r="E190" s="10">
        <v>0.3</v>
      </c>
      <c r="F190" s="11">
        <v>3.0000000000000001E-5</v>
      </c>
      <c r="G190" s="12">
        <f t="shared" si="197"/>
        <v>-53.742542090537896</v>
      </c>
      <c r="H190" s="12">
        <f t="shared" si="200"/>
        <v>-0.76030144249185316</v>
      </c>
      <c r="I190" s="12">
        <f t="shared" si="201"/>
        <v>201849.94048456277</v>
      </c>
      <c r="J190" s="12">
        <f t="shared" si="202"/>
        <v>1.599811281042815E-2</v>
      </c>
      <c r="K190" s="12">
        <f t="shared" si="203"/>
        <v>-3.4565497086953751</v>
      </c>
      <c r="L190" s="12">
        <f t="shared" si="204"/>
        <v>6.4316825632703883E-2</v>
      </c>
      <c r="M190" s="12">
        <f>-K191/(2*L191)</f>
        <v>-5.9328680724318864E-2</v>
      </c>
      <c r="N190" s="12"/>
      <c r="O190" s="12">
        <f t="shared" si="198"/>
        <v>-5.9328680724318864E-2</v>
      </c>
      <c r="P190" s="19">
        <f t="shared" si="199"/>
        <v>-53.801870771262216</v>
      </c>
    </row>
    <row r="191" spans="1:16" ht="16" thickBot="1" x14ac:dyDescent="0.4">
      <c r="A191" s="20"/>
      <c r="B191" s="21"/>
      <c r="C191" s="21"/>
      <c r="D191" s="21"/>
      <c r="E191" s="21"/>
      <c r="F191" s="25" t="s">
        <v>22</v>
      </c>
      <c r="G191" s="26"/>
      <c r="H191" s="26"/>
      <c r="I191" s="26"/>
      <c r="J191" s="26"/>
      <c r="K191" s="26">
        <f>SUM(K187:K190)</f>
        <v>1.8744656213694366E-2</v>
      </c>
      <c r="L191" s="26">
        <f>SUM(L187:L190)</f>
        <v>0.15797297348305034</v>
      </c>
      <c r="M191" s="21"/>
      <c r="N191" s="21"/>
      <c r="O191" s="21"/>
      <c r="P191" s="22"/>
    </row>
    <row r="192" spans="1:16" ht="16" thickBot="1" x14ac:dyDescent="0.4"/>
    <row r="193" spans="1:16" x14ac:dyDescent="0.35">
      <c r="A193" s="14" t="s">
        <v>34</v>
      </c>
      <c r="B193" s="15"/>
      <c r="C193" s="16" t="s">
        <v>9</v>
      </c>
      <c r="D193" s="16" t="s">
        <v>0</v>
      </c>
      <c r="E193" s="16" t="s">
        <v>1</v>
      </c>
      <c r="F193" s="16" t="s">
        <v>15</v>
      </c>
      <c r="G193" s="16" t="s">
        <v>16</v>
      </c>
      <c r="H193" s="16" t="s">
        <v>17</v>
      </c>
      <c r="I193" s="16" t="s">
        <v>10</v>
      </c>
      <c r="J193" s="16" t="s">
        <v>11</v>
      </c>
      <c r="K193" s="16" t="s">
        <v>12</v>
      </c>
      <c r="L193" s="16" t="s">
        <v>20</v>
      </c>
      <c r="M193" s="16" t="s">
        <v>21</v>
      </c>
      <c r="N193" s="16" t="s">
        <v>23</v>
      </c>
      <c r="O193" s="16" t="s">
        <v>24</v>
      </c>
      <c r="P193" s="17" t="s">
        <v>25</v>
      </c>
    </row>
    <row r="194" spans="1:16" x14ac:dyDescent="0.35">
      <c r="A194" s="18"/>
      <c r="B194" s="12" t="s">
        <v>8</v>
      </c>
      <c r="C194" s="12">
        <v>1</v>
      </c>
      <c r="D194" s="9">
        <v>1000</v>
      </c>
      <c r="E194" s="10">
        <v>0.4</v>
      </c>
      <c r="F194" s="11">
        <v>5.0000000000000002E-5</v>
      </c>
      <c r="G194" s="12">
        <f>P175</f>
        <v>-141.19938670879188</v>
      </c>
      <c r="H194" s="12">
        <f>G194/1000/(0.25*PI()*E194^2)</f>
        <v>-1.1236290178124146</v>
      </c>
      <c r="I194" s="12">
        <f>ABS(H194*E194/$K$18)</f>
        <v>397744.78506634152</v>
      </c>
      <c r="J194" s="12">
        <f>0.0055*(1+POWER(20000*F194/E194+10^6/I194,1/3))</f>
        <v>1.4913746929001973E-2</v>
      </c>
      <c r="K194" s="12">
        <f>8*J194*D194*(G194/1000)^2/(PI()*PI()*9.81*E194^5)*SIGN(G194)</f>
        <v>-2.3992398580087673</v>
      </c>
      <c r="L194" s="12">
        <f>K194/(G194)</f>
        <v>1.6991857499756242E-2</v>
      </c>
      <c r="M194" s="12">
        <f>-K198/(2*L198)</f>
        <v>-3.2393388188985052E-2</v>
      </c>
      <c r="N194" s="12"/>
      <c r="O194" s="12">
        <f>M194-N194</f>
        <v>-3.2393388188985052E-2</v>
      </c>
      <c r="P194" s="19">
        <f>G194+O194</f>
        <v>-141.23178009698086</v>
      </c>
    </row>
    <row r="195" spans="1:16" x14ac:dyDescent="0.35">
      <c r="A195" s="18"/>
      <c r="B195" s="12"/>
      <c r="C195" s="12">
        <v>2</v>
      </c>
      <c r="D195" s="9">
        <v>2000</v>
      </c>
      <c r="E195" s="10">
        <v>0.45</v>
      </c>
      <c r="F195" s="11">
        <v>5.0000000000000002E-5</v>
      </c>
      <c r="G195" s="12">
        <f t="shared" ref="G195:G197" si="205">P176</f>
        <v>162.36061329120815</v>
      </c>
      <c r="H195" s="12">
        <f t="shared" ref="H195:H197" si="206">G195/1000/(0.25*PI()*E195^2)</f>
        <v>1.0208590288879984</v>
      </c>
      <c r="I195" s="12">
        <f t="shared" ref="I195:I197" si="207">ABS(H195*E195/$K$18)</f>
        <v>406536.7814155746</v>
      </c>
      <c r="J195" s="12">
        <f t="shared" ref="J195:J197" si="208">0.0055*(1+POWER(20000*F195/E195+10^6/I195,1/3))</f>
        <v>1.4701117479584885E-2</v>
      </c>
      <c r="K195" s="12">
        <f t="shared" ref="K195:K197" si="209">8*J195*D195*(G195/1000)^2/(PI()*PI()*9.81*E195^5)*SIGN(G195)</f>
        <v>3.4705665399820314</v>
      </c>
      <c r="L195" s="12">
        <f t="shared" ref="L195:L197" si="210">K195/(G195)</f>
        <v>2.137566783981816E-2</v>
      </c>
      <c r="M195" s="12">
        <f>-K198/(2*L198)</f>
        <v>-3.2393388188985052E-2</v>
      </c>
      <c r="N195" s="12"/>
      <c r="O195" s="12">
        <f t="shared" ref="O195:O197" si="211">M195-N195</f>
        <v>-3.2393388188985052E-2</v>
      </c>
      <c r="P195" s="19">
        <f t="shared" ref="P195:P197" si="212">G195+O195</f>
        <v>162.32821990301917</v>
      </c>
    </row>
    <row r="196" spans="1:16" x14ac:dyDescent="0.35">
      <c r="A196" s="18"/>
      <c r="B196" s="12"/>
      <c r="C196" s="12">
        <v>3</v>
      </c>
      <c r="D196" s="9">
        <v>1000</v>
      </c>
      <c r="E196" s="10">
        <v>0.3</v>
      </c>
      <c r="F196" s="11">
        <v>5.0000000000000002E-5</v>
      </c>
      <c r="G196" s="12">
        <f t="shared" si="205"/>
        <v>58.615656776304839</v>
      </c>
      <c r="H196" s="12">
        <f t="shared" si="206"/>
        <v>0.82924191275794368</v>
      </c>
      <c r="I196" s="12">
        <f t="shared" si="207"/>
        <v>220152.720201224</v>
      </c>
      <c r="J196" s="12">
        <f t="shared" si="208"/>
        <v>1.6442701284366139E-2</v>
      </c>
      <c r="K196" s="12">
        <f t="shared" si="209"/>
        <v>1.9209470711731162</v>
      </c>
      <c r="L196" s="12">
        <f t="shared" si="210"/>
        <v>3.277191072863065E-2</v>
      </c>
      <c r="M196" s="12">
        <f>-K198/(2*L198)</f>
        <v>-3.2393388188985052E-2</v>
      </c>
      <c r="N196" s="12">
        <f>M200</f>
        <v>-6.605899973748529E-3</v>
      </c>
      <c r="O196" s="12">
        <f t="shared" si="211"/>
        <v>-2.5787488215236524E-2</v>
      </c>
      <c r="P196" s="19">
        <f t="shared" si="212"/>
        <v>58.589869288089602</v>
      </c>
    </row>
    <row r="197" spans="1:16" x14ac:dyDescent="0.35">
      <c r="A197" s="18"/>
      <c r="B197" s="12"/>
      <c r="C197" s="12">
        <v>4</v>
      </c>
      <c r="D197" s="9">
        <v>2000</v>
      </c>
      <c r="E197" s="10">
        <v>0.3</v>
      </c>
      <c r="F197" s="11">
        <v>5.0000000000000002E-5</v>
      </c>
      <c r="G197" s="12">
        <f t="shared" si="205"/>
        <v>-51.197515937529673</v>
      </c>
      <c r="H197" s="12">
        <f t="shared" si="206"/>
        <v>-0.72429668759857235</v>
      </c>
      <c r="I197" s="12">
        <f t="shared" si="207"/>
        <v>192291.15599962097</v>
      </c>
      <c r="J197" s="12">
        <f t="shared" si="208"/>
        <v>1.6739401331189108E-2</v>
      </c>
      <c r="K197" s="12">
        <f t="shared" si="209"/>
        <v>-2.983888961409324</v>
      </c>
      <c r="L197" s="12">
        <f t="shared" si="210"/>
        <v>5.8281908931875015E-2</v>
      </c>
      <c r="M197" s="12">
        <f>-K198/(2*L198)</f>
        <v>-3.2393388188985052E-2</v>
      </c>
      <c r="N197" s="12">
        <f>M206</f>
        <v>-2.3779811870199997E-2</v>
      </c>
      <c r="O197" s="12">
        <f t="shared" si="211"/>
        <v>-8.6135763187850552E-3</v>
      </c>
      <c r="P197" s="19">
        <f t="shared" si="212"/>
        <v>-51.20612951384846</v>
      </c>
    </row>
    <row r="198" spans="1:16" x14ac:dyDescent="0.35">
      <c r="A198" s="18"/>
      <c r="B198" s="12"/>
      <c r="C198" s="12"/>
      <c r="D198" s="12"/>
      <c r="E198" s="12"/>
      <c r="F198" s="23" t="s">
        <v>22</v>
      </c>
      <c r="G198" s="24"/>
      <c r="H198" s="24"/>
      <c r="I198" s="24"/>
      <c r="J198" s="24"/>
      <c r="K198" s="24">
        <f>SUM(K194:K197)</f>
        <v>8.3847917370563074E-3</v>
      </c>
      <c r="L198" s="24">
        <f>SUM(L194:L197)</f>
        <v>0.12942134500008007</v>
      </c>
      <c r="M198" s="12"/>
      <c r="N198" s="12"/>
      <c r="O198" s="12"/>
      <c r="P198" s="19"/>
    </row>
    <row r="199" spans="1:16" x14ac:dyDescent="0.35">
      <c r="A199" s="18"/>
      <c r="B199" s="12" t="s">
        <v>13</v>
      </c>
      <c r="C199" s="12"/>
      <c r="D199" s="9"/>
      <c r="E199" s="10"/>
      <c r="F199" s="11"/>
      <c r="G199" s="12"/>
      <c r="H199" s="12"/>
      <c r="I199" s="12"/>
      <c r="J199" s="12"/>
      <c r="K199" s="12"/>
      <c r="L199" s="12"/>
      <c r="M199" s="12"/>
      <c r="N199" s="12"/>
      <c r="O199" s="12"/>
      <c r="P199" s="19"/>
    </row>
    <row r="200" spans="1:16" x14ac:dyDescent="0.35">
      <c r="A200" s="18"/>
      <c r="B200" s="12"/>
      <c r="C200" s="12">
        <v>3</v>
      </c>
      <c r="D200" s="9">
        <v>1000</v>
      </c>
      <c r="E200" s="10">
        <v>0.3</v>
      </c>
      <c r="F200" s="11">
        <v>5.0000000000000002E-5</v>
      </c>
      <c r="G200" s="12">
        <f t="shared" ref="G200:G203" si="213">P181</f>
        <v>-58.615656776304839</v>
      </c>
      <c r="H200" s="12">
        <f>G200/1000/(0.25*PI()*E200^2)</f>
        <v>-0.82924191275794368</v>
      </c>
      <c r="I200" s="12">
        <f>ABS(H200*E200/$K$18)</f>
        <v>220152.720201224</v>
      </c>
      <c r="J200" s="12">
        <f>0.0055*(1+POWER(20000*F200/E200+10^6/I200,1/3))</f>
        <v>1.6442701284366139E-2</v>
      </c>
      <c r="K200" s="12">
        <f>8*J200*D200*(G200/1000)^2/(PI()*PI()*9.81*E200^5)*SIGN(G200)</f>
        <v>-1.9209470711731162</v>
      </c>
      <c r="L200" s="12">
        <f>K200/(G200)</f>
        <v>3.277191072863065E-2</v>
      </c>
      <c r="M200" s="12">
        <f>-K204/(2*L204)</f>
        <v>-6.605899973748529E-3</v>
      </c>
      <c r="N200" s="12">
        <f>M196</f>
        <v>-3.2393388188985052E-2</v>
      </c>
      <c r="O200" s="12">
        <f t="shared" ref="O200:O203" si="214">M200-N200</f>
        <v>2.5787488215236524E-2</v>
      </c>
      <c r="P200" s="19">
        <f t="shared" ref="P200:P203" si="215">G200+O200</f>
        <v>-58.589869288089602</v>
      </c>
    </row>
    <row r="201" spans="1:16" x14ac:dyDescent="0.35">
      <c r="A201" s="18"/>
      <c r="B201" s="12"/>
      <c r="C201" s="12">
        <v>8</v>
      </c>
      <c r="D201" s="9">
        <v>2000</v>
      </c>
      <c r="E201" s="10">
        <v>0.3</v>
      </c>
      <c r="F201" s="11">
        <v>3.0000000000000001E-5</v>
      </c>
      <c r="G201" s="12">
        <f t="shared" si="213"/>
        <v>103.74495651490327</v>
      </c>
      <c r="H201" s="12">
        <f t="shared" ref="H201:H203" si="216">G201/1000/(0.25*PI()*E201^2)</f>
        <v>1.4676909022400519</v>
      </c>
      <c r="I201" s="12">
        <f t="shared" ref="I201:I203" si="217">ABS(H201*E201/$K$18)</f>
        <v>389652.4519221377</v>
      </c>
      <c r="J201" s="12">
        <f t="shared" ref="J201:J203" si="218">0.0055*(1+POWER(20000*F201/E201+10^6/I201,1/3))</f>
        <v>1.4624736744427677E-2</v>
      </c>
      <c r="K201" s="12">
        <f t="shared" ref="K201:K203" si="219">8*J201*D201*(G201/1000)^2/(PI()*PI()*9.81*E201^5)*SIGN(G201)</f>
        <v>10.70451510886328</v>
      </c>
      <c r="L201" s="12">
        <f t="shared" ref="L201:L203" si="220">K201/(G201)</f>
        <v>0.10318106507014194</v>
      </c>
      <c r="M201" s="12">
        <f>-K204/(2*L204)</f>
        <v>-6.605899973748529E-3</v>
      </c>
      <c r="N201" s="12"/>
      <c r="O201" s="12">
        <f t="shared" si="214"/>
        <v>-6.605899973748529E-3</v>
      </c>
      <c r="P201" s="19">
        <f t="shared" si="215"/>
        <v>103.73835061492952</v>
      </c>
    </row>
    <row r="202" spans="1:16" x14ac:dyDescent="0.35">
      <c r="A202" s="18"/>
      <c r="B202" s="12"/>
      <c r="C202" s="12">
        <v>9</v>
      </c>
      <c r="D202" s="9">
        <v>500</v>
      </c>
      <c r="E202" s="10">
        <v>0.25</v>
      </c>
      <c r="F202" s="11">
        <v>3.0000000000000001E-5</v>
      </c>
      <c r="G202" s="12">
        <f t="shared" si="213"/>
        <v>-49.035043485096757</v>
      </c>
      <c r="H202" s="12">
        <f t="shared" si="216"/>
        <v>-0.99893370308853602</v>
      </c>
      <c r="I202" s="12">
        <f t="shared" si="217"/>
        <v>221003.03165675575</v>
      </c>
      <c r="J202" s="12">
        <f t="shared" si="218"/>
        <v>1.5983322662579215E-2</v>
      </c>
      <c r="K202" s="12">
        <f t="shared" si="219"/>
        <v>-1.6258159939105847</v>
      </c>
      <c r="L202" s="12">
        <f t="shared" si="220"/>
        <v>3.3156205814413517E-2</v>
      </c>
      <c r="M202" s="12">
        <f>-K204/(2*L204)</f>
        <v>-6.605899973748529E-3</v>
      </c>
      <c r="N202" s="12"/>
      <c r="O202" s="12">
        <f t="shared" si="214"/>
        <v>-6.605899973748529E-3</v>
      </c>
      <c r="P202" s="19">
        <f t="shared" si="215"/>
        <v>-49.041649385070507</v>
      </c>
    </row>
    <row r="203" spans="1:16" x14ac:dyDescent="0.35">
      <c r="A203" s="18"/>
      <c r="B203" s="12"/>
      <c r="C203" s="12">
        <v>10</v>
      </c>
      <c r="D203" s="9">
        <v>2200</v>
      </c>
      <c r="E203" s="10">
        <v>0.25</v>
      </c>
      <c r="F203" s="11">
        <v>3.0000000000000001E-5</v>
      </c>
      <c r="G203" s="12">
        <f t="shared" si="213"/>
        <v>-49.035043485096757</v>
      </c>
      <c r="H203" s="12">
        <f t="shared" si="216"/>
        <v>-0.99893370308853602</v>
      </c>
      <c r="I203" s="12">
        <f t="shared" si="217"/>
        <v>221003.03165675575</v>
      </c>
      <c r="J203" s="12">
        <f t="shared" si="218"/>
        <v>1.5983322662579215E-2</v>
      </c>
      <c r="K203" s="12">
        <f t="shared" si="219"/>
        <v>-7.1535903732065718</v>
      </c>
      <c r="L203" s="12">
        <f t="shared" si="220"/>
        <v>0.14588730558341945</v>
      </c>
      <c r="M203" s="12">
        <f>-K204/(2*L204)</f>
        <v>-6.605899973748529E-3</v>
      </c>
      <c r="N203" s="12"/>
      <c r="O203" s="12">
        <f t="shared" si="214"/>
        <v>-6.605899973748529E-3</v>
      </c>
      <c r="P203" s="19">
        <f t="shared" si="215"/>
        <v>-49.041649385070507</v>
      </c>
    </row>
    <row r="204" spans="1:16" x14ac:dyDescent="0.35">
      <c r="A204" s="18"/>
      <c r="B204" s="12"/>
      <c r="C204" s="12"/>
      <c r="D204" s="12"/>
      <c r="E204" s="12"/>
      <c r="F204" s="23" t="s">
        <v>22</v>
      </c>
      <c r="G204" s="24"/>
      <c r="H204" s="24"/>
      <c r="I204" s="24"/>
      <c r="J204" s="24"/>
      <c r="K204" s="24">
        <f>SUM(K200:K203)</f>
        <v>4.1616705730058712E-3</v>
      </c>
      <c r="L204" s="24">
        <f>SUM(L200:L203)</f>
        <v>0.31499648719660556</v>
      </c>
      <c r="M204" s="12"/>
      <c r="N204" s="12"/>
      <c r="O204" s="12"/>
      <c r="P204" s="19"/>
    </row>
    <row r="205" spans="1:16" x14ac:dyDescent="0.35">
      <c r="A205" s="18"/>
      <c r="B205" s="12" t="s">
        <v>14</v>
      </c>
      <c r="C205" s="12"/>
      <c r="D205" s="9"/>
      <c r="E205" s="10"/>
      <c r="F205" s="11"/>
      <c r="G205" s="12"/>
      <c r="H205" s="12"/>
      <c r="I205" s="12"/>
      <c r="J205" s="12"/>
      <c r="K205" s="12"/>
      <c r="L205" s="12"/>
      <c r="M205" s="12"/>
      <c r="N205" s="12"/>
      <c r="O205" s="12"/>
      <c r="P205" s="19"/>
    </row>
    <row r="206" spans="1:16" x14ac:dyDescent="0.35">
      <c r="A206" s="18"/>
      <c r="B206" s="12"/>
      <c r="C206" s="12">
        <v>4</v>
      </c>
      <c r="D206" s="9">
        <v>2000</v>
      </c>
      <c r="E206" s="10">
        <v>0.3</v>
      </c>
      <c r="F206" s="11">
        <v>5.0000000000000002E-5</v>
      </c>
      <c r="G206" s="12">
        <f t="shared" ref="G206:G209" si="221">P187</f>
        <v>51.197515937529673</v>
      </c>
      <c r="H206" s="12">
        <f>G206/1000/(0.25*PI()*E206^2)</f>
        <v>0.72429668759857235</v>
      </c>
      <c r="I206" s="12">
        <f>ABS(H206*E206/$K$18)</f>
        <v>192291.15599962097</v>
      </c>
      <c r="J206" s="12">
        <f>0.0055*(1+POWER(20000*F206/E206+10^6/I206,1/3))</f>
        <v>1.6739401331189108E-2</v>
      </c>
      <c r="K206" s="12">
        <f>8*J206*D206*(G206/1000)^2/(PI()*PI()*9.81*E206^5)*SIGN(G206)</f>
        <v>2.983888961409324</v>
      </c>
      <c r="L206" s="12">
        <f>K206/(G206)</f>
        <v>5.8281908931875015E-2</v>
      </c>
      <c r="M206" s="12">
        <f>-K210/(2*L210)</f>
        <v>-2.3779811870199997E-2</v>
      </c>
      <c r="N206" s="12">
        <f>M197</f>
        <v>-3.2393388188985052E-2</v>
      </c>
      <c r="O206" s="12">
        <f t="shared" ref="O206:O209" si="222">M206-N206</f>
        <v>8.6135763187850552E-3</v>
      </c>
      <c r="P206" s="19">
        <f t="shared" ref="P206:P209" si="223">G206+O206</f>
        <v>51.20612951384846</v>
      </c>
    </row>
    <row r="207" spans="1:16" x14ac:dyDescent="0.35">
      <c r="A207" s="18"/>
      <c r="B207" s="12"/>
      <c r="C207" s="12">
        <v>5</v>
      </c>
      <c r="D207" s="9">
        <v>1000</v>
      </c>
      <c r="E207" s="10">
        <v>0.4</v>
      </c>
      <c r="F207" s="11">
        <v>3.0000000000000001E-5</v>
      </c>
      <c r="G207" s="12">
        <f t="shared" si="221"/>
        <v>-90.001870771262233</v>
      </c>
      <c r="H207" s="12">
        <f t="shared" ref="H207:H209" si="224">G207/1000/(0.25*PI()*E207^2)</f>
        <v>-0.7162121310382179</v>
      </c>
      <c r="I207" s="12">
        <f t="shared" ref="I207:I209" si="225">ABS(H207*E207/$K$18)</f>
        <v>253526.4180666258</v>
      </c>
      <c r="J207" s="12">
        <f t="shared" ref="J207:J209" si="226">0.0055*(1+POWER(20000*F207/E207+10^6/I207,1/3))</f>
        <v>1.517561005999587E-2</v>
      </c>
      <c r="K207" s="12">
        <f t="shared" ref="K207:K209" si="227">8*J207*D207*(G207/1000)^2/(PI()*PI()*9.81*E207^5)*SIGN(G207)</f>
        <v>-0.99190598290918786</v>
      </c>
      <c r="L207" s="12">
        <f t="shared" ref="L207:L209" si="228">K207/(G207)</f>
        <v>1.1020948502616073E-2</v>
      </c>
      <c r="M207" s="12">
        <f>-K210/(2*L210)</f>
        <v>-2.3779811870199997E-2</v>
      </c>
      <c r="N207" s="12"/>
      <c r="O207" s="12">
        <f t="shared" si="222"/>
        <v>-2.3779811870199997E-2</v>
      </c>
      <c r="P207" s="19">
        <f t="shared" si="223"/>
        <v>-90.025650583132432</v>
      </c>
    </row>
    <row r="208" spans="1:16" x14ac:dyDescent="0.35">
      <c r="A208" s="18"/>
      <c r="B208" s="12"/>
      <c r="C208" s="12">
        <v>6</v>
      </c>
      <c r="D208" s="9">
        <v>750</v>
      </c>
      <c r="E208" s="10">
        <v>0.3</v>
      </c>
      <c r="F208" s="11">
        <v>3.0000000000000001E-5</v>
      </c>
      <c r="G208" s="12">
        <f t="shared" si="221"/>
        <v>60.778129228737782</v>
      </c>
      <c r="H208" s="12">
        <f t="shared" si="224"/>
        <v>0.85983463987836639</v>
      </c>
      <c r="I208" s="12">
        <f t="shared" si="225"/>
        <v>228274.68315354857</v>
      </c>
      <c r="J208" s="12">
        <f t="shared" si="226"/>
        <v>1.5701213637469912E-2</v>
      </c>
      <c r="K208" s="12">
        <f t="shared" si="227"/>
        <v>1.4791223631115715</v>
      </c>
      <c r="L208" s="12">
        <f t="shared" si="228"/>
        <v>2.4336424662643231E-2</v>
      </c>
      <c r="M208" s="12">
        <f>-K210/(2*L210)</f>
        <v>-2.3779811870199997E-2</v>
      </c>
      <c r="N208" s="12"/>
      <c r="O208" s="12">
        <f t="shared" si="222"/>
        <v>-2.3779811870199997E-2</v>
      </c>
      <c r="P208" s="19">
        <f t="shared" si="223"/>
        <v>60.754349416867583</v>
      </c>
    </row>
    <row r="209" spans="1:16" x14ac:dyDescent="0.35">
      <c r="A209" s="18"/>
      <c r="B209" s="12"/>
      <c r="C209" s="12">
        <v>7</v>
      </c>
      <c r="D209" s="9">
        <v>2200</v>
      </c>
      <c r="E209" s="10">
        <v>0.3</v>
      </c>
      <c r="F209" s="11">
        <v>3.0000000000000001E-5</v>
      </c>
      <c r="G209" s="12">
        <f t="shared" si="221"/>
        <v>-53.801870771262216</v>
      </c>
      <c r="H209" s="12">
        <f t="shared" si="224"/>
        <v>-0.76114077163002181</v>
      </c>
      <c r="I209" s="12">
        <f t="shared" si="225"/>
        <v>202072.77122920932</v>
      </c>
      <c r="J209" s="12">
        <f t="shared" si="226"/>
        <v>1.599536303775654E-2</v>
      </c>
      <c r="K209" s="12">
        <f t="shared" si="227"/>
        <v>-3.4635901580729032</v>
      </c>
      <c r="L209" s="12">
        <f t="shared" si="228"/>
        <v>6.4376760666897639E-2</v>
      </c>
      <c r="M209" s="12">
        <f>-K210/(2*L210)</f>
        <v>-2.3779811870199997E-2</v>
      </c>
      <c r="N209" s="12"/>
      <c r="O209" s="12">
        <f t="shared" si="222"/>
        <v>-2.3779811870199997E-2</v>
      </c>
      <c r="P209" s="19">
        <f t="shared" si="223"/>
        <v>-53.825650583132415</v>
      </c>
    </row>
    <row r="210" spans="1:16" ht="16" thickBot="1" x14ac:dyDescent="0.4">
      <c r="A210" s="20"/>
      <c r="B210" s="21"/>
      <c r="C210" s="21"/>
      <c r="D210" s="21"/>
      <c r="E210" s="21"/>
      <c r="F210" s="25" t="s">
        <v>22</v>
      </c>
      <c r="G210" s="26"/>
      <c r="H210" s="26"/>
      <c r="I210" s="26"/>
      <c r="J210" s="26"/>
      <c r="K210" s="26">
        <f>SUM(K206:K209)</f>
        <v>7.5151835388043153E-3</v>
      </c>
      <c r="L210" s="26">
        <f>SUM(L206:L209)</f>
        <v>0.15801604276403197</v>
      </c>
      <c r="M210" s="21"/>
      <c r="N210" s="21"/>
      <c r="O210" s="21"/>
      <c r="P210" s="22"/>
    </row>
  </sheetData>
  <mergeCells count="2">
    <mergeCell ref="D19:J19"/>
    <mergeCell ref="K19:M19"/>
  </mergeCells>
  <hyperlinks>
    <hyperlink ref="K19" r:id="rId1" display="LINK to Original File (TM's Channel)" xr:uid="{7AD9570E-5606-4DFB-83DA-E4DEFB2CC385}"/>
    <hyperlink ref="K19:M19" r:id="rId2" display="LINK to Original EXCEL File (TM'sChannel)" xr:uid="{81DAE4E9-1423-4C83-9378-F73FF61755F0}"/>
  </hyperlinks>
  <pageMargins left="0.7" right="0.7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PowerPoint.Slide.12" shapeId="1025" r:id="rId6">
          <objectPr defaultSize="0" autoPict="0" r:id="rId7">
            <anchor moveWithCells="1" sizeWithCells="1">
              <from>
                <xdr:col>13</xdr:col>
                <xdr:colOff>679450</xdr:colOff>
                <xdr:row>1</xdr:row>
                <xdr:rowOff>38100</xdr:rowOff>
              </from>
              <to>
                <xdr:col>21</xdr:col>
                <xdr:colOff>431800</xdr:colOff>
                <xdr:row>19</xdr:row>
                <xdr:rowOff>31750</xdr:rowOff>
              </to>
            </anchor>
          </objectPr>
        </oleObject>
      </mc:Choice>
      <mc:Fallback>
        <oleObject progId="PowerPoint.Slide.12" shapeId="1025" r:id="rId6"/>
      </mc:Fallback>
    </mc:AlternateContent>
    <mc:AlternateContent xmlns:mc="http://schemas.openxmlformats.org/markup-compatibility/2006">
      <mc:Choice Requires="x14">
        <oleObject progId="PowerPoint.Slide.12" shapeId="1026" r:id="rId8">
          <objectPr defaultSize="0" autoPict="0" r:id="rId9">
            <anchor moveWithCells="1" sizeWithCells="1">
              <from>
                <xdr:col>0</xdr:col>
                <xdr:colOff>76200</xdr:colOff>
                <xdr:row>0</xdr:row>
                <xdr:rowOff>50800</xdr:rowOff>
              </from>
              <to>
                <xdr:col>7</xdr:col>
                <xdr:colOff>565150</xdr:colOff>
                <xdr:row>18</xdr:row>
                <xdr:rowOff>19050</xdr:rowOff>
              </to>
            </anchor>
          </objectPr>
        </oleObject>
      </mc:Choice>
      <mc:Fallback>
        <oleObject progId="PowerPoint.Slide.12" shapeId="1026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1" sqref="B11"/>
    </sheetView>
  </sheetViews>
  <sheetFormatPr defaultRowHeight="15.5" x14ac:dyDescent="0.3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owerPoint.Slide.12" shapeId="2049" r:id="rId3">
          <objectPr defaultSize="0" autoPict="0" r:id="rId4">
            <anchor moveWithCells="1" sizeWithCells="1">
              <from>
                <xdr:col>2</xdr:col>
                <xdr:colOff>114300</xdr:colOff>
                <xdr:row>5</xdr:row>
                <xdr:rowOff>133350</xdr:rowOff>
              </from>
              <to>
                <xdr:col>9</xdr:col>
                <xdr:colOff>755650</xdr:colOff>
                <xdr:row>24</xdr:row>
                <xdr:rowOff>12700</xdr:rowOff>
              </to>
            </anchor>
          </objectPr>
        </oleObject>
      </mc:Choice>
      <mc:Fallback>
        <oleObject progId="PowerPoint.Slide.12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</dc:creator>
  <cp:lastModifiedBy>HP</cp:lastModifiedBy>
  <dcterms:created xsi:type="dcterms:W3CDTF">2014-08-13T14:01:56Z</dcterms:created>
  <dcterms:modified xsi:type="dcterms:W3CDTF">2021-03-26T06:23:59Z</dcterms:modified>
</cp:coreProperties>
</file>